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035" windowHeight="11760" tabRatio="951"/>
  </bookViews>
  <sheets>
    <sheet name="Форма 1а" sheetId="6" r:id="rId1"/>
    <sheet name="Форма 1 Бюджет" sheetId="13" r:id="rId2"/>
    <sheet name="Форма № 5 УГС все" sheetId="3" r:id="rId3"/>
    <sheet name="Форма № 1 НТИ, МПТИ, СПО, НПО" sheetId="2" r:id="rId4"/>
    <sheet name="Форма № 1 ВПО, СПО, НПО" sheetId="9" r:id="rId5"/>
    <sheet name="Форма4а" sheetId="11" r:id="rId6"/>
    <sheet name="Форма 5а" sheetId="8" r:id="rId7"/>
    <sheet name="Форма № 5 УГС с процентами" sheetId="5" r:id="rId8"/>
    <sheet name="Форма 2а" sheetId="17" r:id="rId9"/>
    <sheet name="Целевики УЧП" sheetId="22" r:id="rId10"/>
    <sheet name="По улус 2013 Целевик" sheetId="21" r:id="rId11"/>
    <sheet name="Форма 6а" sheetId="19" r:id="rId12"/>
    <sheet name="Форма 6а СПО, НПО" sheetId="20" r:id="rId13"/>
    <sheet name="Лист3" sheetId="15" r:id="rId14"/>
    <sheet name="Лист1" sheetId="16" r:id="rId15"/>
    <sheet name="Лист4" sheetId="18" r:id="rId16"/>
    <sheet name="Лист5" sheetId="23" r:id="rId17"/>
    <sheet name="Форма 3а" sheetId="24" r:id="rId18"/>
    <sheet name="Отчет Красный диплом" sheetId="25" r:id="rId19"/>
    <sheet name="Отчет инвалиды" sheetId="26" r:id="rId20"/>
    <sheet name="Отчет сирота" sheetId="27" r:id="rId21"/>
  </sheets>
  <definedNames>
    <definedName name="_xlnm._FilterDatabase" localSheetId="13" hidden="1">Лист3!$A$8:$AB$146</definedName>
    <definedName name="_xlnm._FilterDatabase" localSheetId="19" hidden="1">'Отчет инвалиды'!$A$11:$X$40</definedName>
    <definedName name="_xlnm._FilterDatabase" localSheetId="18" hidden="1">'Отчет Красный диплом'!$A$11:$V$171</definedName>
    <definedName name="_xlnm._FilterDatabase" localSheetId="20" hidden="1">'Отчет сирота'!$A$11:$V$171</definedName>
    <definedName name="_xlnm._FilterDatabase" localSheetId="10" hidden="1">'По улус 2013 Целевик'!$A$8:$Q$67</definedName>
    <definedName name="_xlnm._FilterDatabase" localSheetId="1" hidden="1">'Форма 1 Бюджет'!$A$10:$XEW$170</definedName>
    <definedName name="_xlnm._FilterDatabase" localSheetId="0" hidden="1">'Форма 1а'!$A$11:$XEX$172</definedName>
    <definedName name="_xlnm._FilterDatabase" localSheetId="8" hidden="1">'Форма 2а'!$A$7:$S$102</definedName>
    <definedName name="_xlnm._FilterDatabase" localSheetId="6" hidden="1">'Форма 5а'!$A$6:$J$66</definedName>
    <definedName name="_xlnm._FilterDatabase" localSheetId="11" hidden="1">'Форма 6а'!$A$11:$AE$103</definedName>
    <definedName name="_xlnm._FilterDatabase" localSheetId="4" hidden="1">'Форма № 1 ВПО, СПО, НПО'!$A$7:$F$146</definedName>
    <definedName name="_xlnm._FilterDatabase" localSheetId="3" hidden="1">'Форма № 1 НТИ, МПТИ, СПО, НПО'!$A$10:$Q$146</definedName>
    <definedName name="_xlnm._FilterDatabase" localSheetId="2" hidden="1">'Форма № 5 УГС все'!$A$7:$AC$25</definedName>
    <definedName name="_xlnm._FilterDatabase" localSheetId="7" hidden="1">'Форма № 5 УГС с процентами'!$A$7:$AJ$26</definedName>
    <definedName name="_xlnm._FilterDatabase" localSheetId="5" hidden="1">Форма4а!$A$7:$D$146</definedName>
    <definedName name="_xlnm._FilterDatabase" localSheetId="9" hidden="1">'Целевики УЧП'!$A$6:$V$34</definedName>
  </definedNames>
  <calcPr calcId="145621"/>
</workbook>
</file>

<file path=xl/calcChain.xml><?xml version="1.0" encoding="utf-8"?>
<calcChain xmlns="http://schemas.openxmlformats.org/spreadsheetml/2006/main">
  <c r="Y11" i="13" l="1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155" i="13"/>
  <c r="K156" i="13"/>
  <c r="K157" i="13"/>
  <c r="K158" i="13"/>
  <c r="K160" i="13"/>
  <c r="K161" i="13"/>
  <c r="K162" i="13"/>
  <c r="K163" i="13"/>
  <c r="K164" i="13"/>
  <c r="K165" i="13"/>
  <c r="K166" i="13"/>
  <c r="K167" i="13"/>
  <c r="K168" i="13"/>
  <c r="K169" i="13"/>
  <c r="K11" i="13"/>
  <c r="J171" i="27" l="1"/>
  <c r="T171" i="27" s="1"/>
  <c r="B171" i="27"/>
  <c r="J170" i="27"/>
  <c r="T170" i="27" s="1"/>
  <c r="B170" i="27"/>
  <c r="T169" i="27"/>
  <c r="J169" i="27"/>
  <c r="B169" i="27"/>
  <c r="T168" i="27"/>
  <c r="U168" i="27" s="1"/>
  <c r="J168" i="27"/>
  <c r="B168" i="27"/>
  <c r="V167" i="27"/>
  <c r="S167" i="27"/>
  <c r="R167" i="27"/>
  <c r="Q167" i="27"/>
  <c r="P167" i="27"/>
  <c r="O167" i="27"/>
  <c r="N167" i="27"/>
  <c r="M167" i="27"/>
  <c r="L167" i="27"/>
  <c r="H167" i="27"/>
  <c r="F167" i="27"/>
  <c r="E167" i="27"/>
  <c r="D167" i="27"/>
  <c r="C167" i="27"/>
  <c r="B167" i="27" s="1"/>
  <c r="T166" i="27"/>
  <c r="J166" i="27"/>
  <c r="B166" i="27"/>
  <c r="T165" i="27"/>
  <c r="U165" i="27" s="1"/>
  <c r="J165" i="27"/>
  <c r="I165" i="27"/>
  <c r="B165" i="27"/>
  <c r="G165" i="27" s="1"/>
  <c r="J164" i="27"/>
  <c r="T164" i="27" s="1"/>
  <c r="U164" i="27" s="1"/>
  <c r="B164" i="27"/>
  <c r="T163" i="27"/>
  <c r="J163" i="27"/>
  <c r="B163" i="27"/>
  <c r="T162" i="27"/>
  <c r="U162" i="27" s="1"/>
  <c r="J162" i="27"/>
  <c r="I162" i="27"/>
  <c r="B162" i="27"/>
  <c r="G162" i="27" s="1"/>
  <c r="J161" i="27"/>
  <c r="T161" i="27" s="1"/>
  <c r="T160" i="27" s="1"/>
  <c r="U160" i="27" s="1"/>
  <c r="B161" i="27"/>
  <c r="V160" i="27"/>
  <c r="S160" i="27"/>
  <c r="R160" i="27"/>
  <c r="Q160" i="27"/>
  <c r="P160" i="27"/>
  <c r="O160" i="27"/>
  <c r="N160" i="27"/>
  <c r="M160" i="27"/>
  <c r="L160" i="27"/>
  <c r="J160" i="27"/>
  <c r="K160" i="27" s="1"/>
  <c r="H160" i="27"/>
  <c r="I160" i="27" s="1"/>
  <c r="F160" i="27"/>
  <c r="G160" i="27" s="1"/>
  <c r="E160" i="27"/>
  <c r="D160" i="27"/>
  <c r="C160" i="27"/>
  <c r="B160" i="27"/>
  <c r="T159" i="27"/>
  <c r="U159" i="27" s="1"/>
  <c r="J159" i="27"/>
  <c r="I159" i="27"/>
  <c r="B159" i="27"/>
  <c r="G159" i="27" s="1"/>
  <c r="T158" i="27"/>
  <c r="U158" i="27" s="1"/>
  <c r="J158" i="27"/>
  <c r="I158" i="27"/>
  <c r="B158" i="27"/>
  <c r="G158" i="27" s="1"/>
  <c r="T157" i="27"/>
  <c r="U157" i="27" s="1"/>
  <c r="J157" i="27"/>
  <c r="I157" i="27"/>
  <c r="B157" i="27"/>
  <c r="G157" i="27" s="1"/>
  <c r="T156" i="27"/>
  <c r="U156" i="27" s="1"/>
  <c r="J156" i="27"/>
  <c r="B156" i="27"/>
  <c r="J155" i="27"/>
  <c r="T155" i="27" s="1"/>
  <c r="B155" i="27"/>
  <c r="T154" i="27"/>
  <c r="J154" i="27"/>
  <c r="B154" i="27"/>
  <c r="J153" i="27"/>
  <c r="T153" i="27" s="1"/>
  <c r="B153" i="27"/>
  <c r="T152" i="27"/>
  <c r="T151" i="27" s="1"/>
  <c r="J152" i="27"/>
  <c r="B152" i="27"/>
  <c r="B151" i="27" s="1"/>
  <c r="G151" i="27" s="1"/>
  <c r="V151" i="27"/>
  <c r="S151" i="27"/>
  <c r="R151" i="27"/>
  <c r="Q151" i="27"/>
  <c r="P151" i="27"/>
  <c r="O151" i="27"/>
  <c r="N151" i="27"/>
  <c r="M151" i="27"/>
  <c r="L151" i="27"/>
  <c r="I151" i="27"/>
  <c r="H151" i="27"/>
  <c r="F151" i="27"/>
  <c r="E151" i="27"/>
  <c r="D151" i="27"/>
  <c r="C151" i="27"/>
  <c r="J150" i="27"/>
  <c r="T150" i="27" s="1"/>
  <c r="U150" i="27" s="1"/>
  <c r="I150" i="27"/>
  <c r="B150" i="27"/>
  <c r="K150" i="27" s="1"/>
  <c r="J149" i="27"/>
  <c r="T149" i="27" s="1"/>
  <c r="B149" i="27"/>
  <c r="T148" i="27"/>
  <c r="J148" i="27"/>
  <c r="B148" i="27"/>
  <c r="J147" i="27"/>
  <c r="T147" i="27" s="1"/>
  <c r="B147" i="27"/>
  <c r="T146" i="27"/>
  <c r="J146" i="27"/>
  <c r="B146" i="27"/>
  <c r="T145" i="27"/>
  <c r="U145" i="27" s="1"/>
  <c r="J145" i="27"/>
  <c r="I145" i="27"/>
  <c r="B145" i="27"/>
  <c r="T144" i="27"/>
  <c r="J144" i="27"/>
  <c r="B144" i="27"/>
  <c r="J143" i="27"/>
  <c r="T143" i="27" s="1"/>
  <c r="B143" i="27"/>
  <c r="J142" i="27"/>
  <c r="T142" i="27" s="1"/>
  <c r="U142" i="27" s="1"/>
  <c r="I142" i="27"/>
  <c r="G142" i="27"/>
  <c r="B142" i="27"/>
  <c r="J141" i="27"/>
  <c r="T141" i="27" s="1"/>
  <c r="U141" i="27" s="1"/>
  <c r="I141" i="27"/>
  <c r="G141" i="27"/>
  <c r="B141" i="27"/>
  <c r="T140" i="27"/>
  <c r="J140" i="27"/>
  <c r="B140" i="27"/>
  <c r="J139" i="27"/>
  <c r="T139" i="27" s="1"/>
  <c r="B139" i="27"/>
  <c r="J138" i="27"/>
  <c r="T138" i="27" s="1"/>
  <c r="I138" i="27"/>
  <c r="G138" i="27"/>
  <c r="B138" i="27"/>
  <c r="V137" i="27"/>
  <c r="S137" i="27"/>
  <c r="R137" i="27"/>
  <c r="Q137" i="27"/>
  <c r="P137" i="27"/>
  <c r="O137" i="27"/>
  <c r="N137" i="27"/>
  <c r="M137" i="27"/>
  <c r="L137" i="27"/>
  <c r="J137" i="27"/>
  <c r="K137" i="27" s="1"/>
  <c r="H137" i="27"/>
  <c r="I137" i="27" s="1"/>
  <c r="F137" i="27"/>
  <c r="G137" i="27" s="1"/>
  <c r="E137" i="27"/>
  <c r="D137" i="27"/>
  <c r="C137" i="27"/>
  <c r="B137" i="27"/>
  <c r="J136" i="27"/>
  <c r="T136" i="27" s="1"/>
  <c r="I136" i="27"/>
  <c r="G136" i="27"/>
  <c r="B136" i="27"/>
  <c r="V135" i="27"/>
  <c r="S135" i="27"/>
  <c r="R135" i="27"/>
  <c r="Q135" i="27"/>
  <c r="P135" i="27"/>
  <c r="O135" i="27"/>
  <c r="N135" i="27"/>
  <c r="M135" i="27"/>
  <c r="L135" i="27"/>
  <c r="J135" i="27"/>
  <c r="K135" i="27" s="1"/>
  <c r="H135" i="27"/>
  <c r="I135" i="27" s="1"/>
  <c r="F135" i="27"/>
  <c r="G135" i="27" s="1"/>
  <c r="E135" i="27"/>
  <c r="D135" i="27"/>
  <c r="C135" i="27"/>
  <c r="B135" i="27"/>
  <c r="T134" i="27"/>
  <c r="U134" i="27" s="1"/>
  <c r="J134" i="27"/>
  <c r="I134" i="27"/>
  <c r="B134" i="27"/>
  <c r="G134" i="27" s="1"/>
  <c r="J133" i="27"/>
  <c r="T133" i="27" s="1"/>
  <c r="B133" i="27"/>
  <c r="T132" i="27"/>
  <c r="J132" i="27"/>
  <c r="B132" i="27"/>
  <c r="T131" i="27"/>
  <c r="U131" i="27" s="1"/>
  <c r="J131" i="27"/>
  <c r="I131" i="27"/>
  <c r="B131" i="27"/>
  <c r="G131" i="27" s="1"/>
  <c r="J130" i="27"/>
  <c r="T130" i="27" s="1"/>
  <c r="B130" i="27"/>
  <c r="T129" i="27"/>
  <c r="J129" i="27"/>
  <c r="B129" i="27"/>
  <c r="T128" i="27"/>
  <c r="U128" i="27" s="1"/>
  <c r="J128" i="27"/>
  <c r="I128" i="27"/>
  <c r="B128" i="27"/>
  <c r="G128" i="27" s="1"/>
  <c r="J127" i="27"/>
  <c r="T127" i="27" s="1"/>
  <c r="B127" i="27"/>
  <c r="T126" i="27"/>
  <c r="J126" i="27"/>
  <c r="B126" i="27"/>
  <c r="J125" i="27"/>
  <c r="T125" i="27" s="1"/>
  <c r="T124" i="27" s="1"/>
  <c r="U124" i="27" s="1"/>
  <c r="B125" i="27"/>
  <c r="V124" i="27"/>
  <c r="S124" i="27"/>
  <c r="R124" i="27"/>
  <c r="Q124" i="27"/>
  <c r="P124" i="27"/>
  <c r="O124" i="27"/>
  <c r="N124" i="27"/>
  <c r="M124" i="27"/>
  <c r="L124" i="27"/>
  <c r="J124" i="27"/>
  <c r="I124" i="27"/>
  <c r="H124" i="27"/>
  <c r="G124" i="27"/>
  <c r="F124" i="27"/>
  <c r="E124" i="27"/>
  <c r="D124" i="27"/>
  <c r="C124" i="27"/>
  <c r="B124" i="27"/>
  <c r="T123" i="27"/>
  <c r="J123" i="27"/>
  <c r="B123" i="27"/>
  <c r="J122" i="27"/>
  <c r="T122" i="27" s="1"/>
  <c r="B122" i="27"/>
  <c r="J121" i="27"/>
  <c r="T121" i="27" s="1"/>
  <c r="U121" i="27" s="1"/>
  <c r="I121" i="27"/>
  <c r="G121" i="27"/>
  <c r="B121" i="27"/>
  <c r="J120" i="27"/>
  <c r="T120" i="27" s="1"/>
  <c r="U120" i="27" s="1"/>
  <c r="B120" i="27"/>
  <c r="K120" i="27" s="1"/>
  <c r="J119" i="27"/>
  <c r="T119" i="27" s="1"/>
  <c r="B119" i="27"/>
  <c r="K118" i="27"/>
  <c r="J118" i="27"/>
  <c r="T118" i="27" s="1"/>
  <c r="U118" i="27" s="1"/>
  <c r="I118" i="27"/>
  <c r="B118" i="27"/>
  <c r="J117" i="27"/>
  <c r="T117" i="27" s="1"/>
  <c r="I117" i="27"/>
  <c r="G117" i="27"/>
  <c r="B117" i="27"/>
  <c r="V116" i="27"/>
  <c r="S116" i="27"/>
  <c r="R116" i="27"/>
  <c r="Q116" i="27"/>
  <c r="P116" i="27"/>
  <c r="O116" i="27"/>
  <c r="N116" i="27"/>
  <c r="M116" i="27"/>
  <c r="L116" i="27"/>
  <c r="J116" i="27"/>
  <c r="K116" i="27" s="1"/>
  <c r="H116" i="27"/>
  <c r="I116" i="27" s="1"/>
  <c r="F116" i="27"/>
  <c r="G116" i="27" s="1"/>
  <c r="E116" i="27"/>
  <c r="D116" i="27"/>
  <c r="C116" i="27"/>
  <c r="B116" i="27"/>
  <c r="J115" i="27"/>
  <c r="T115" i="27" s="1"/>
  <c r="B115" i="27"/>
  <c r="J114" i="27"/>
  <c r="T114" i="27" s="1"/>
  <c r="U114" i="27" s="1"/>
  <c r="I114" i="27"/>
  <c r="G114" i="27"/>
  <c r="B114" i="27"/>
  <c r="T113" i="27"/>
  <c r="J113" i="27"/>
  <c r="B113" i="27"/>
  <c r="J112" i="27"/>
  <c r="T112" i="27" s="1"/>
  <c r="T111" i="27" s="1"/>
  <c r="U111" i="27" s="1"/>
  <c r="B112" i="27"/>
  <c r="V111" i="27"/>
  <c r="S111" i="27"/>
  <c r="R111" i="27"/>
  <c r="Q111" i="27"/>
  <c r="P111" i="27"/>
  <c r="O111" i="27"/>
  <c r="N111" i="27"/>
  <c r="M111" i="27"/>
  <c r="L111" i="27"/>
  <c r="J111" i="27"/>
  <c r="I111" i="27"/>
  <c r="H111" i="27"/>
  <c r="G111" i="27"/>
  <c r="F111" i="27"/>
  <c r="E111" i="27"/>
  <c r="D111" i="27"/>
  <c r="C111" i="27"/>
  <c r="B111" i="27"/>
  <c r="T110" i="27"/>
  <c r="J110" i="27"/>
  <c r="B110" i="27"/>
  <c r="J109" i="27"/>
  <c r="T109" i="27" s="1"/>
  <c r="B109" i="27"/>
  <c r="T108" i="27"/>
  <c r="J108" i="27"/>
  <c r="B108" i="27"/>
  <c r="J107" i="27"/>
  <c r="T107" i="27" s="1"/>
  <c r="T106" i="27" s="1"/>
  <c r="B107" i="27"/>
  <c r="V106" i="27"/>
  <c r="S106" i="27"/>
  <c r="R106" i="27"/>
  <c r="Q106" i="27"/>
  <c r="P106" i="27"/>
  <c r="O106" i="27"/>
  <c r="N106" i="27"/>
  <c r="M106" i="27"/>
  <c r="L106" i="27"/>
  <c r="J106" i="27"/>
  <c r="H106" i="27"/>
  <c r="F106" i="27"/>
  <c r="E106" i="27"/>
  <c r="D106" i="27"/>
  <c r="C106" i="27"/>
  <c r="B106" i="27"/>
  <c r="T105" i="27"/>
  <c r="U105" i="27" s="1"/>
  <c r="J105" i="27"/>
  <c r="I105" i="27"/>
  <c r="B105" i="27"/>
  <c r="G105" i="27" s="1"/>
  <c r="J104" i="27"/>
  <c r="T104" i="27" s="1"/>
  <c r="U104" i="27" s="1"/>
  <c r="B104" i="27"/>
  <c r="J103" i="27"/>
  <c r="K103" i="27" s="1"/>
  <c r="B103" i="27"/>
  <c r="J102" i="27"/>
  <c r="T102" i="27" s="1"/>
  <c r="B102" i="27"/>
  <c r="T101" i="27"/>
  <c r="J101" i="27"/>
  <c r="B101" i="27"/>
  <c r="J100" i="27"/>
  <c r="T100" i="27" s="1"/>
  <c r="U100" i="27" s="1"/>
  <c r="I100" i="27"/>
  <c r="G100" i="27"/>
  <c r="B100" i="27"/>
  <c r="T99" i="27"/>
  <c r="J99" i="27"/>
  <c r="B99" i="27"/>
  <c r="J98" i="27"/>
  <c r="T98" i="27" s="1"/>
  <c r="B98" i="27"/>
  <c r="T97" i="27"/>
  <c r="J97" i="27"/>
  <c r="B97" i="27"/>
  <c r="V96" i="27"/>
  <c r="S96" i="27"/>
  <c r="R96" i="27"/>
  <c r="Q96" i="27"/>
  <c r="P96" i="27"/>
  <c r="O96" i="27"/>
  <c r="N96" i="27"/>
  <c r="M96" i="27"/>
  <c r="L96" i="27"/>
  <c r="J96" i="27"/>
  <c r="K96" i="27" s="1"/>
  <c r="H96" i="27"/>
  <c r="I96" i="27" s="1"/>
  <c r="F96" i="27"/>
  <c r="G96" i="27" s="1"/>
  <c r="E96" i="27"/>
  <c r="D96" i="27"/>
  <c r="C96" i="27"/>
  <c r="B96" i="27"/>
  <c r="J95" i="27"/>
  <c r="T95" i="27" s="1"/>
  <c r="I95" i="27"/>
  <c r="B95" i="27"/>
  <c r="T94" i="27"/>
  <c r="J94" i="27"/>
  <c r="B94" i="27"/>
  <c r="T93" i="27"/>
  <c r="U93" i="27" s="1"/>
  <c r="J93" i="27"/>
  <c r="I93" i="27"/>
  <c r="B93" i="27"/>
  <c r="G93" i="27" s="1"/>
  <c r="V92" i="27"/>
  <c r="S92" i="27"/>
  <c r="R92" i="27"/>
  <c r="Q92" i="27"/>
  <c r="P92" i="27"/>
  <c r="O92" i="27"/>
  <c r="N92" i="27"/>
  <c r="M92" i="27"/>
  <c r="L92" i="27"/>
  <c r="J92" i="27"/>
  <c r="H92" i="27"/>
  <c r="I92" i="27" s="1"/>
  <c r="F92" i="27"/>
  <c r="G92" i="27" s="1"/>
  <c r="E92" i="27"/>
  <c r="D92" i="27"/>
  <c r="C92" i="27"/>
  <c r="B92" i="27"/>
  <c r="J91" i="27"/>
  <c r="T91" i="27" s="1"/>
  <c r="B91" i="27"/>
  <c r="T90" i="27"/>
  <c r="J90" i="27"/>
  <c r="B90" i="27"/>
  <c r="J89" i="27"/>
  <c r="T89" i="27" s="1"/>
  <c r="I89" i="27"/>
  <c r="G89" i="27"/>
  <c r="B89" i="27"/>
  <c r="V88" i="27"/>
  <c r="S88" i="27"/>
  <c r="R88" i="27"/>
  <c r="Q88" i="27"/>
  <c r="P88" i="27"/>
  <c r="O88" i="27"/>
  <c r="N88" i="27"/>
  <c r="M88" i="27"/>
  <c r="L88" i="27"/>
  <c r="J88" i="27"/>
  <c r="K88" i="27" s="1"/>
  <c r="H88" i="27"/>
  <c r="I88" i="27" s="1"/>
  <c r="F88" i="27"/>
  <c r="G88" i="27" s="1"/>
  <c r="E88" i="27"/>
  <c r="D88" i="27"/>
  <c r="C88" i="27"/>
  <c r="B88" i="27"/>
  <c r="J87" i="27"/>
  <c r="T87" i="27" s="1"/>
  <c r="U87" i="27" s="1"/>
  <c r="I87" i="27"/>
  <c r="G87" i="27"/>
  <c r="B87" i="27"/>
  <c r="T86" i="27"/>
  <c r="J86" i="27"/>
  <c r="B86" i="27"/>
  <c r="J85" i="27"/>
  <c r="T85" i="27" s="1"/>
  <c r="B85" i="27"/>
  <c r="J84" i="27"/>
  <c r="T84" i="27" s="1"/>
  <c r="U84" i="27" s="1"/>
  <c r="I84" i="27"/>
  <c r="G84" i="27"/>
  <c r="B84" i="27"/>
  <c r="T83" i="27"/>
  <c r="T82" i="27" s="1"/>
  <c r="U82" i="27" s="1"/>
  <c r="J83" i="27"/>
  <c r="B83" i="27"/>
  <c r="V82" i="27"/>
  <c r="S82" i="27"/>
  <c r="R82" i="27"/>
  <c r="Q82" i="27"/>
  <c r="P82" i="27"/>
  <c r="O82" i="27"/>
  <c r="N82" i="27"/>
  <c r="M82" i="27"/>
  <c r="L82" i="27"/>
  <c r="J82" i="27"/>
  <c r="I82" i="27"/>
  <c r="H82" i="27"/>
  <c r="G82" i="27"/>
  <c r="F82" i="27"/>
  <c r="E82" i="27"/>
  <c r="D82" i="27"/>
  <c r="C82" i="27"/>
  <c r="B82" i="27"/>
  <c r="K82" i="27" s="1"/>
  <c r="J81" i="27"/>
  <c r="T81" i="27" s="1"/>
  <c r="I81" i="27"/>
  <c r="G81" i="27"/>
  <c r="B81" i="27"/>
  <c r="V80" i="27"/>
  <c r="S80" i="27"/>
  <c r="R80" i="27"/>
  <c r="Q80" i="27"/>
  <c r="P80" i="27"/>
  <c r="O80" i="27"/>
  <c r="N80" i="27"/>
  <c r="M80" i="27"/>
  <c r="L80" i="27"/>
  <c r="J80" i="27"/>
  <c r="I80" i="27"/>
  <c r="H80" i="27"/>
  <c r="F80" i="27"/>
  <c r="E80" i="27"/>
  <c r="D80" i="27"/>
  <c r="C80" i="27"/>
  <c r="B80" i="27"/>
  <c r="G80" i="27" s="1"/>
  <c r="J79" i="27"/>
  <c r="K79" i="27" s="1"/>
  <c r="B79" i="27"/>
  <c r="J78" i="27"/>
  <c r="T78" i="27" s="1"/>
  <c r="B78" i="27"/>
  <c r="J77" i="27"/>
  <c r="K77" i="27" s="1"/>
  <c r="B77" i="27"/>
  <c r="J76" i="27"/>
  <c r="T76" i="27" s="1"/>
  <c r="B76" i="27"/>
  <c r="J75" i="27"/>
  <c r="T75" i="27" s="1"/>
  <c r="U75" i="27" s="1"/>
  <c r="I75" i="27"/>
  <c r="B75" i="27"/>
  <c r="G75" i="27" s="1"/>
  <c r="J74" i="27"/>
  <c r="T74" i="27" s="1"/>
  <c r="B74" i="27"/>
  <c r="J73" i="27"/>
  <c r="T73" i="27" s="1"/>
  <c r="B73" i="27"/>
  <c r="T72" i="27"/>
  <c r="U72" i="27" s="1"/>
  <c r="J72" i="27"/>
  <c r="I72" i="27"/>
  <c r="B72" i="27"/>
  <c r="G72" i="27" s="1"/>
  <c r="J71" i="27"/>
  <c r="T71" i="27" s="1"/>
  <c r="B71" i="27"/>
  <c r="J70" i="27"/>
  <c r="T70" i="27" s="1"/>
  <c r="I70" i="27"/>
  <c r="B70" i="27"/>
  <c r="G70" i="27" s="1"/>
  <c r="V69" i="27"/>
  <c r="S69" i="27"/>
  <c r="R69" i="27"/>
  <c r="Q69" i="27"/>
  <c r="P69" i="27"/>
  <c r="O69" i="27"/>
  <c r="N69" i="27"/>
  <c r="M69" i="27"/>
  <c r="L69" i="27"/>
  <c r="J69" i="27"/>
  <c r="K69" i="27" s="1"/>
  <c r="H69" i="27"/>
  <c r="I69" i="27" s="1"/>
  <c r="F69" i="27"/>
  <c r="G69" i="27" s="1"/>
  <c r="E69" i="27"/>
  <c r="D69" i="27"/>
  <c r="C69" i="27"/>
  <c r="B69" i="27"/>
  <c r="J68" i="27"/>
  <c r="T68" i="27" s="1"/>
  <c r="I68" i="27"/>
  <c r="B68" i="27"/>
  <c r="V67" i="27"/>
  <c r="S67" i="27"/>
  <c r="R67" i="27"/>
  <c r="Q67" i="27"/>
  <c r="P67" i="27"/>
  <c r="O67" i="27"/>
  <c r="N67" i="27"/>
  <c r="M67" i="27"/>
  <c r="L67" i="27"/>
  <c r="J67" i="27"/>
  <c r="K67" i="27" s="1"/>
  <c r="H67" i="27"/>
  <c r="I67" i="27" s="1"/>
  <c r="F67" i="27"/>
  <c r="G67" i="27" s="1"/>
  <c r="E67" i="27"/>
  <c r="D67" i="27"/>
  <c r="C67" i="27"/>
  <c r="B67" i="27"/>
  <c r="T66" i="27"/>
  <c r="U66" i="27" s="1"/>
  <c r="J66" i="27"/>
  <c r="I66" i="27"/>
  <c r="B66" i="27"/>
  <c r="G66" i="27" s="1"/>
  <c r="J65" i="27"/>
  <c r="T65" i="27" s="1"/>
  <c r="B65" i="27"/>
  <c r="T64" i="27"/>
  <c r="J64" i="27"/>
  <c r="B64" i="27"/>
  <c r="T63" i="27"/>
  <c r="U63" i="27" s="1"/>
  <c r="J63" i="27"/>
  <c r="I63" i="27"/>
  <c r="B63" i="27"/>
  <c r="G63" i="27" s="1"/>
  <c r="J62" i="27"/>
  <c r="T62" i="27" s="1"/>
  <c r="B62" i="27"/>
  <c r="T61" i="27"/>
  <c r="J61" i="27"/>
  <c r="B61" i="27"/>
  <c r="J60" i="27"/>
  <c r="T60" i="27" s="1"/>
  <c r="B60" i="27"/>
  <c r="T59" i="27"/>
  <c r="J59" i="27"/>
  <c r="B59" i="27"/>
  <c r="J58" i="27"/>
  <c r="T58" i="27" s="1"/>
  <c r="B58" i="27"/>
  <c r="J57" i="27"/>
  <c r="T57" i="27" s="1"/>
  <c r="B57" i="27"/>
  <c r="T56" i="27"/>
  <c r="J56" i="27"/>
  <c r="B56" i="27"/>
  <c r="V55" i="27"/>
  <c r="S55" i="27"/>
  <c r="R55" i="27"/>
  <c r="Q55" i="27"/>
  <c r="P55" i="27"/>
  <c r="O55" i="27"/>
  <c r="N55" i="27"/>
  <c r="M55" i="27"/>
  <c r="L55" i="27"/>
  <c r="J55" i="27"/>
  <c r="K55" i="27" s="1"/>
  <c r="H55" i="27"/>
  <c r="I55" i="27" s="1"/>
  <c r="F55" i="27"/>
  <c r="G55" i="27" s="1"/>
  <c r="E55" i="27"/>
  <c r="D55" i="27"/>
  <c r="C55" i="27"/>
  <c r="B55" i="27"/>
  <c r="J54" i="27"/>
  <c r="T54" i="27" s="1"/>
  <c r="B54" i="27"/>
  <c r="J53" i="27"/>
  <c r="K53" i="27" s="1"/>
  <c r="B53" i="27"/>
  <c r="J52" i="27"/>
  <c r="T52" i="27" s="1"/>
  <c r="B52" i="27"/>
  <c r="J51" i="27"/>
  <c r="T51" i="27" s="1"/>
  <c r="B51" i="27"/>
  <c r="J50" i="27"/>
  <c r="T50" i="27" s="1"/>
  <c r="B50" i="27"/>
  <c r="V49" i="27"/>
  <c r="S49" i="27"/>
  <c r="R49" i="27"/>
  <c r="Q49" i="27"/>
  <c r="P49" i="27"/>
  <c r="O49" i="27"/>
  <c r="N49" i="27"/>
  <c r="M49" i="27"/>
  <c r="L49" i="27"/>
  <c r="J49" i="27"/>
  <c r="K49" i="27" s="1"/>
  <c r="H49" i="27"/>
  <c r="F49" i="27"/>
  <c r="G49" i="27" s="1"/>
  <c r="E49" i="27"/>
  <c r="D49" i="27"/>
  <c r="C49" i="27"/>
  <c r="B49" i="27"/>
  <c r="J48" i="27"/>
  <c r="T48" i="27" s="1"/>
  <c r="B48" i="27"/>
  <c r="J47" i="27"/>
  <c r="T47" i="27" s="1"/>
  <c r="B47" i="27"/>
  <c r="J46" i="27"/>
  <c r="T46" i="27" s="1"/>
  <c r="B46" i="27"/>
  <c r="J45" i="27"/>
  <c r="T45" i="27" s="1"/>
  <c r="B45" i="27"/>
  <c r="J44" i="27"/>
  <c r="T44" i="27" s="1"/>
  <c r="B44" i="27"/>
  <c r="J43" i="27"/>
  <c r="T43" i="27" s="1"/>
  <c r="U43" i="27" s="1"/>
  <c r="B43" i="27"/>
  <c r="J42" i="27"/>
  <c r="T42" i="27" s="1"/>
  <c r="I42" i="27"/>
  <c r="B42" i="27"/>
  <c r="G42" i="27" s="1"/>
  <c r="V41" i="27"/>
  <c r="S41" i="27"/>
  <c r="R41" i="27"/>
  <c r="Q41" i="27"/>
  <c r="P41" i="27"/>
  <c r="O41" i="27"/>
  <c r="N41" i="27"/>
  <c r="M41" i="27"/>
  <c r="L41" i="27"/>
  <c r="J41" i="27"/>
  <c r="K41" i="27" s="1"/>
  <c r="H41" i="27"/>
  <c r="I41" i="27" s="1"/>
  <c r="F41" i="27"/>
  <c r="G41" i="27" s="1"/>
  <c r="E41" i="27"/>
  <c r="D41" i="27"/>
  <c r="C41" i="27"/>
  <c r="B41" i="27"/>
  <c r="J40" i="27"/>
  <c r="T40" i="27" s="1"/>
  <c r="B40" i="27"/>
  <c r="T39" i="27"/>
  <c r="J39" i="27"/>
  <c r="B39" i="27"/>
  <c r="J38" i="27"/>
  <c r="T38" i="27" s="1"/>
  <c r="B38" i="27"/>
  <c r="T37" i="27"/>
  <c r="J37" i="27"/>
  <c r="B37" i="27"/>
  <c r="J36" i="27"/>
  <c r="T36" i="27" s="1"/>
  <c r="B36" i="27"/>
  <c r="V35" i="27"/>
  <c r="S35" i="27"/>
  <c r="R35" i="27"/>
  <c r="Q35" i="27"/>
  <c r="P35" i="27"/>
  <c r="O35" i="27"/>
  <c r="N35" i="27"/>
  <c r="M35" i="27"/>
  <c r="L35" i="27"/>
  <c r="J35" i="27"/>
  <c r="H35" i="27"/>
  <c r="F35" i="27"/>
  <c r="E35" i="27"/>
  <c r="D35" i="27"/>
  <c r="C35" i="27"/>
  <c r="B35" i="27"/>
  <c r="J34" i="27"/>
  <c r="T34" i="27" s="1"/>
  <c r="B34" i="27"/>
  <c r="T33" i="27"/>
  <c r="J33" i="27"/>
  <c r="B33" i="27"/>
  <c r="J32" i="27"/>
  <c r="K32" i="27" s="1"/>
  <c r="B32" i="27"/>
  <c r="J31" i="27"/>
  <c r="T31" i="27" s="1"/>
  <c r="U31" i="27" s="1"/>
  <c r="I31" i="27"/>
  <c r="B31" i="27"/>
  <c r="G31" i="27" s="1"/>
  <c r="J30" i="27"/>
  <c r="T30" i="27" s="1"/>
  <c r="B30" i="27"/>
  <c r="T29" i="27"/>
  <c r="J29" i="27"/>
  <c r="B29" i="27"/>
  <c r="V28" i="27"/>
  <c r="S28" i="27"/>
  <c r="R28" i="27"/>
  <c r="Q28" i="27"/>
  <c r="P28" i="27"/>
  <c r="O28" i="27"/>
  <c r="N28" i="27"/>
  <c r="M28" i="27"/>
  <c r="L28" i="27"/>
  <c r="J28" i="27"/>
  <c r="K28" i="27" s="1"/>
  <c r="H28" i="27"/>
  <c r="I28" i="27" s="1"/>
  <c r="F28" i="27"/>
  <c r="G28" i="27" s="1"/>
  <c r="E28" i="27"/>
  <c r="D28" i="27"/>
  <c r="C28" i="27"/>
  <c r="B28" i="27"/>
  <c r="J27" i="27"/>
  <c r="T27" i="27" s="1"/>
  <c r="U27" i="27" s="1"/>
  <c r="I27" i="27"/>
  <c r="B27" i="27"/>
  <c r="G27" i="27" s="1"/>
  <c r="J26" i="27"/>
  <c r="T26" i="27" s="1"/>
  <c r="B26" i="27"/>
  <c r="J25" i="27"/>
  <c r="T25" i="27" s="1"/>
  <c r="B25" i="27"/>
  <c r="J24" i="27"/>
  <c r="T24" i="27" s="1"/>
  <c r="B24" i="27"/>
  <c r="J23" i="27"/>
  <c r="T23" i="27" s="1"/>
  <c r="T22" i="27" s="1"/>
  <c r="B23" i="27"/>
  <c r="V22" i="27"/>
  <c r="S22" i="27"/>
  <c r="R22" i="27"/>
  <c r="Q22" i="27"/>
  <c r="P22" i="27"/>
  <c r="O22" i="27"/>
  <c r="N22" i="27"/>
  <c r="M22" i="27"/>
  <c r="L22" i="27"/>
  <c r="J22" i="27"/>
  <c r="K22" i="27" s="1"/>
  <c r="H22" i="27"/>
  <c r="I22" i="27" s="1"/>
  <c r="F22" i="27"/>
  <c r="G22" i="27" s="1"/>
  <c r="E22" i="27"/>
  <c r="D22" i="27"/>
  <c r="C22" i="27"/>
  <c r="B22" i="27"/>
  <c r="V21" i="27"/>
  <c r="S21" i="27"/>
  <c r="R21" i="27"/>
  <c r="Q21" i="27"/>
  <c r="P21" i="27"/>
  <c r="O21" i="27"/>
  <c r="N21" i="27"/>
  <c r="M21" i="27"/>
  <c r="L21" i="27"/>
  <c r="J21" i="27"/>
  <c r="K21" i="27" s="1"/>
  <c r="H21" i="27"/>
  <c r="G21" i="27"/>
  <c r="F21" i="27"/>
  <c r="E21" i="27"/>
  <c r="D21" i="27"/>
  <c r="C21" i="27"/>
  <c r="B21" i="27"/>
  <c r="U21" i="27" s="1"/>
  <c r="V20" i="27"/>
  <c r="T20" i="27"/>
  <c r="U20" i="27" s="1"/>
  <c r="S20" i="27"/>
  <c r="R20" i="27"/>
  <c r="Q20" i="27"/>
  <c r="P20" i="27"/>
  <c r="O20" i="27"/>
  <c r="N20" i="27"/>
  <c r="M20" i="27"/>
  <c r="L20" i="27"/>
  <c r="J20" i="27"/>
  <c r="K20" i="27" s="1"/>
  <c r="H20" i="27"/>
  <c r="I20" i="27" s="1"/>
  <c r="F20" i="27"/>
  <c r="G20" i="27" s="1"/>
  <c r="E20" i="27"/>
  <c r="D20" i="27"/>
  <c r="C20" i="27"/>
  <c r="B20" i="27"/>
  <c r="V19" i="27"/>
  <c r="T19" i="27"/>
  <c r="S19" i="27"/>
  <c r="R19" i="27"/>
  <c r="Q19" i="27"/>
  <c r="P19" i="27"/>
  <c r="O19" i="27"/>
  <c r="N19" i="27"/>
  <c r="M19" i="27"/>
  <c r="L19" i="27"/>
  <c r="I19" i="27"/>
  <c r="H19" i="27"/>
  <c r="G19" i="27"/>
  <c r="F19" i="27"/>
  <c r="E19" i="27"/>
  <c r="D19" i="27"/>
  <c r="C19" i="27"/>
  <c r="B19" i="27"/>
  <c r="U19" i="27" s="1"/>
  <c r="V18" i="27"/>
  <c r="S18" i="27"/>
  <c r="R18" i="27"/>
  <c r="Q18" i="27"/>
  <c r="P18" i="27"/>
  <c r="O18" i="27"/>
  <c r="N18" i="27"/>
  <c r="M18" i="27"/>
  <c r="L18" i="27"/>
  <c r="J18" i="27"/>
  <c r="K18" i="27" s="1"/>
  <c r="H18" i="27"/>
  <c r="I18" i="27" s="1"/>
  <c r="F18" i="27"/>
  <c r="G18" i="27" s="1"/>
  <c r="E18" i="27"/>
  <c r="D18" i="27"/>
  <c r="C18" i="27"/>
  <c r="B18" i="27"/>
  <c r="V17" i="27"/>
  <c r="S17" i="27"/>
  <c r="R17" i="27"/>
  <c r="Q17" i="27"/>
  <c r="P17" i="27"/>
  <c r="O17" i="27"/>
  <c r="N17" i="27"/>
  <c r="M17" i="27"/>
  <c r="L17" i="27"/>
  <c r="J17" i="27"/>
  <c r="K17" i="27" s="1"/>
  <c r="H17" i="27"/>
  <c r="I17" i="27" s="1"/>
  <c r="F17" i="27"/>
  <c r="G17" i="27" s="1"/>
  <c r="E17" i="27"/>
  <c r="D17" i="27"/>
  <c r="D16" i="27" s="1"/>
  <c r="C17" i="27"/>
  <c r="B17" i="27"/>
  <c r="B16" i="27" s="1"/>
  <c r="V16" i="27"/>
  <c r="S16" i="27"/>
  <c r="R16" i="27"/>
  <c r="Q16" i="27"/>
  <c r="P16" i="27"/>
  <c r="O16" i="27"/>
  <c r="N16" i="27"/>
  <c r="M16" i="27"/>
  <c r="L16" i="27"/>
  <c r="E16" i="27"/>
  <c r="C16" i="27"/>
  <c r="V15" i="27"/>
  <c r="T15" i="27"/>
  <c r="U15" i="27" s="1"/>
  <c r="S15" i="27"/>
  <c r="R15" i="27"/>
  <c r="Q15" i="27"/>
  <c r="P15" i="27"/>
  <c r="O15" i="27"/>
  <c r="N15" i="27"/>
  <c r="M15" i="27"/>
  <c r="L15" i="27"/>
  <c r="H15" i="27"/>
  <c r="I15" i="27" s="1"/>
  <c r="F15" i="27"/>
  <c r="E15" i="27"/>
  <c r="D15" i="27"/>
  <c r="C15" i="27"/>
  <c r="B15" i="27"/>
  <c r="V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V13" i="27"/>
  <c r="V12" i="27" s="1"/>
  <c r="S13" i="27"/>
  <c r="R13" i="27"/>
  <c r="R12" i="27" s="1"/>
  <c r="Q13" i="27"/>
  <c r="P13" i="27"/>
  <c r="P12" i="27" s="1"/>
  <c r="O13" i="27"/>
  <c r="N13" i="27"/>
  <c r="N12" i="27" s="1"/>
  <c r="M13" i="27"/>
  <c r="L13" i="27"/>
  <c r="L12" i="27" s="1"/>
  <c r="J13" i="27"/>
  <c r="K13" i="27" s="1"/>
  <c r="H13" i="27"/>
  <c r="I13" i="27" s="1"/>
  <c r="F13" i="27"/>
  <c r="G13" i="27" s="1"/>
  <c r="E13" i="27"/>
  <c r="D13" i="27"/>
  <c r="D12" i="27" s="1"/>
  <c r="C13" i="27"/>
  <c r="B13" i="27"/>
  <c r="B12" i="27" s="1"/>
  <c r="S12" i="27"/>
  <c r="Q12" i="27"/>
  <c r="O12" i="27"/>
  <c r="M12" i="27"/>
  <c r="E12" i="27"/>
  <c r="C12" i="27"/>
  <c r="F12" i="27" l="1"/>
  <c r="G12" i="27" s="1"/>
  <c r="H12" i="27"/>
  <c r="G15" i="27"/>
  <c r="U22" i="27"/>
  <c r="T35" i="27"/>
  <c r="T55" i="27"/>
  <c r="U55" i="27" s="1"/>
  <c r="U57" i="27"/>
  <c r="U68" i="27"/>
  <c r="T67" i="27"/>
  <c r="U67" i="27" s="1"/>
  <c r="U42" i="27"/>
  <c r="T41" i="27"/>
  <c r="U41" i="27" s="1"/>
  <c r="U50" i="27"/>
  <c r="U70" i="27"/>
  <c r="U81" i="27"/>
  <c r="T80" i="27"/>
  <c r="U80" i="27" s="1"/>
  <c r="T88" i="27"/>
  <c r="U88" i="27" s="1"/>
  <c r="U89" i="27"/>
  <c r="F16" i="27"/>
  <c r="G16" i="27" s="1"/>
  <c r="H16" i="27"/>
  <c r="I16" i="27" s="1"/>
  <c r="K31" i="27"/>
  <c r="T32" i="27"/>
  <c r="U32" i="27" s="1"/>
  <c r="K50" i="27"/>
  <c r="T53" i="27"/>
  <c r="U53" i="27" s="1"/>
  <c r="K68" i="27"/>
  <c r="K70" i="27"/>
  <c r="T77" i="27"/>
  <c r="U77" i="27" s="1"/>
  <c r="T79" i="27"/>
  <c r="U79" i="27" s="1"/>
  <c r="K87" i="27"/>
  <c r="K89" i="27"/>
  <c r="T92" i="27"/>
  <c r="U92" i="27" s="1"/>
  <c r="U95" i="27"/>
  <c r="U117" i="27"/>
  <c r="T116" i="27"/>
  <c r="U116" i="27" s="1"/>
  <c r="T135" i="27"/>
  <c r="U135" i="27" s="1"/>
  <c r="U136" i="27"/>
  <c r="U138" i="27"/>
  <c r="T137" i="27"/>
  <c r="U167" i="27"/>
  <c r="G167" i="27"/>
  <c r="U151" i="27"/>
  <c r="K100" i="27"/>
  <c r="T103" i="27"/>
  <c r="U103" i="27" s="1"/>
  <c r="K104" i="27"/>
  <c r="K136" i="27"/>
  <c r="G150" i="27"/>
  <c r="J151" i="27"/>
  <c r="K164" i="27"/>
  <c r="K151" i="27" l="1"/>
  <c r="J19" i="27"/>
  <c r="U137" i="27"/>
  <c r="T18" i="27"/>
  <c r="I12" i="27"/>
  <c r="T96" i="27"/>
  <c r="U96" i="27" s="1"/>
  <c r="T69" i="27"/>
  <c r="U69" i="27" s="1"/>
  <c r="T49" i="27"/>
  <c r="U49" i="27" s="1"/>
  <c r="T28" i="27"/>
  <c r="U18" i="27" l="1"/>
  <c r="T14" i="27"/>
  <c r="U14" i="27" s="1"/>
  <c r="K19" i="27"/>
  <c r="J16" i="27"/>
  <c r="K16" i="27" s="1"/>
  <c r="J15" i="27"/>
  <c r="U28" i="27"/>
  <c r="T17" i="27"/>
  <c r="U17" i="27" l="1"/>
  <c r="T16" i="27"/>
  <c r="U16" i="27" s="1"/>
  <c r="T13" i="27"/>
  <c r="K15" i="27"/>
  <c r="J12" i="27"/>
  <c r="K12" i="27" s="1"/>
  <c r="U13" i="27" l="1"/>
  <c r="T12" i="27"/>
  <c r="U12" i="27" s="1"/>
  <c r="J40" i="26" l="1"/>
  <c r="K40" i="26" s="1"/>
  <c r="B40" i="26"/>
  <c r="G40" i="26" s="1"/>
  <c r="X39" i="26"/>
  <c r="U39" i="26"/>
  <c r="T39" i="26"/>
  <c r="S39" i="26"/>
  <c r="R39" i="26"/>
  <c r="Q39" i="26"/>
  <c r="P39" i="26"/>
  <c r="O39" i="26"/>
  <c r="N39" i="26"/>
  <c r="M39" i="26"/>
  <c r="J39" i="26" s="1"/>
  <c r="L39" i="26"/>
  <c r="H39" i="26"/>
  <c r="E39" i="26"/>
  <c r="D39" i="26"/>
  <c r="C39" i="26"/>
  <c r="B39" i="26"/>
  <c r="G39" i="26" s="1"/>
  <c r="K38" i="26"/>
  <c r="J38" i="26"/>
  <c r="V38" i="26" s="1"/>
  <c r="G38" i="26"/>
  <c r="B38" i="26"/>
  <c r="X37" i="26"/>
  <c r="U37" i="26"/>
  <c r="T37" i="26"/>
  <c r="S37" i="26"/>
  <c r="R37" i="26"/>
  <c r="Q37" i="26"/>
  <c r="P37" i="26"/>
  <c r="O37" i="26"/>
  <c r="N37" i="26"/>
  <c r="M37" i="26"/>
  <c r="L37" i="26"/>
  <c r="J37" i="26"/>
  <c r="K37" i="26" s="1"/>
  <c r="H37" i="26"/>
  <c r="G37" i="26"/>
  <c r="F37" i="26"/>
  <c r="E37" i="26"/>
  <c r="D37" i="26"/>
  <c r="C37" i="26"/>
  <c r="B37" i="26"/>
  <c r="W36" i="26"/>
  <c r="V36" i="26"/>
  <c r="K36" i="26"/>
  <c r="I36" i="26"/>
  <c r="G36" i="26"/>
  <c r="B36" i="26"/>
  <c r="X35" i="26"/>
  <c r="V35" i="26"/>
  <c r="W35" i="26" s="1"/>
  <c r="U35" i="26"/>
  <c r="T35" i="26"/>
  <c r="S35" i="26"/>
  <c r="R35" i="26"/>
  <c r="Q35" i="26"/>
  <c r="P35" i="26"/>
  <c r="O35" i="26"/>
  <c r="N35" i="26"/>
  <c r="M35" i="26"/>
  <c r="L35" i="26"/>
  <c r="J35" i="26"/>
  <c r="K35" i="26" s="1"/>
  <c r="H35" i="26"/>
  <c r="I35" i="26" s="1"/>
  <c r="F35" i="26"/>
  <c r="G35" i="26" s="1"/>
  <c r="E35" i="26"/>
  <c r="D35" i="26"/>
  <c r="C35" i="26"/>
  <c r="B35" i="26"/>
  <c r="J34" i="26"/>
  <c r="K34" i="26" s="1"/>
  <c r="I34" i="26"/>
  <c r="G34" i="26"/>
  <c r="B34" i="26"/>
  <c r="K33" i="26"/>
  <c r="J33" i="26"/>
  <c r="V33" i="26" s="1"/>
  <c r="G33" i="26"/>
  <c r="B33" i="26"/>
  <c r="X32" i="26"/>
  <c r="U32" i="26"/>
  <c r="T32" i="26"/>
  <c r="S32" i="26"/>
  <c r="R32" i="26"/>
  <c r="Q32" i="26"/>
  <c r="P32" i="26"/>
  <c r="O32" i="26"/>
  <c r="N32" i="26"/>
  <c r="M32" i="26"/>
  <c r="L32" i="26"/>
  <c r="J32" i="26"/>
  <c r="K32" i="26" s="1"/>
  <c r="H32" i="26"/>
  <c r="I32" i="26" s="1"/>
  <c r="F32" i="26"/>
  <c r="G32" i="26" s="1"/>
  <c r="E32" i="26"/>
  <c r="D32" i="26"/>
  <c r="C32" i="26"/>
  <c r="B32" i="26"/>
  <c r="J31" i="26"/>
  <c r="K31" i="26" s="1"/>
  <c r="I31" i="26"/>
  <c r="G31" i="26"/>
  <c r="B31" i="26"/>
  <c r="X30" i="26"/>
  <c r="U30" i="26"/>
  <c r="T30" i="26"/>
  <c r="S30" i="26"/>
  <c r="R30" i="26"/>
  <c r="Q30" i="26"/>
  <c r="P30" i="26"/>
  <c r="O30" i="26"/>
  <c r="N30" i="26"/>
  <c r="M30" i="26"/>
  <c r="L30" i="26"/>
  <c r="J30" i="26"/>
  <c r="K30" i="26" s="1"/>
  <c r="H30" i="26"/>
  <c r="I30" i="26" s="1"/>
  <c r="F30" i="26"/>
  <c r="G30" i="26" s="1"/>
  <c r="E30" i="26"/>
  <c r="D30" i="26"/>
  <c r="C30" i="26"/>
  <c r="B30" i="26"/>
  <c r="J29" i="26"/>
  <c r="K29" i="26" s="1"/>
  <c r="B29" i="26"/>
  <c r="G29" i="26" s="1"/>
  <c r="X28" i="26"/>
  <c r="U28" i="26"/>
  <c r="T28" i="26"/>
  <c r="S28" i="26"/>
  <c r="R28" i="26"/>
  <c r="Q28" i="26"/>
  <c r="P28" i="26"/>
  <c r="O28" i="26"/>
  <c r="N28" i="26"/>
  <c r="M28" i="26"/>
  <c r="J28" i="26" s="1"/>
  <c r="K28" i="26" s="1"/>
  <c r="L28" i="26"/>
  <c r="H28" i="26"/>
  <c r="F28" i="26"/>
  <c r="G28" i="26" s="1"/>
  <c r="E28" i="26"/>
  <c r="D28" i="26"/>
  <c r="C28" i="26"/>
  <c r="B28" i="26"/>
  <c r="J27" i="26"/>
  <c r="K27" i="26" s="1"/>
  <c r="I27" i="26"/>
  <c r="G27" i="26"/>
  <c r="B27" i="26"/>
  <c r="X26" i="26"/>
  <c r="U26" i="26"/>
  <c r="T26" i="26"/>
  <c r="S26" i="26"/>
  <c r="R26" i="26"/>
  <c r="Q26" i="26"/>
  <c r="P26" i="26"/>
  <c r="O26" i="26"/>
  <c r="N26" i="26"/>
  <c r="M26" i="26"/>
  <c r="L26" i="26"/>
  <c r="J26" i="26"/>
  <c r="K26" i="26" s="1"/>
  <c r="H26" i="26"/>
  <c r="I26" i="26" s="1"/>
  <c r="F26" i="26"/>
  <c r="G26" i="26" s="1"/>
  <c r="E26" i="26"/>
  <c r="D26" i="26"/>
  <c r="C26" i="26"/>
  <c r="B26" i="26"/>
  <c r="J25" i="26"/>
  <c r="K25" i="26" s="1"/>
  <c r="I25" i="26"/>
  <c r="G25" i="26"/>
  <c r="B25" i="26"/>
  <c r="X24" i="26"/>
  <c r="U24" i="26"/>
  <c r="T24" i="26"/>
  <c r="S24" i="26"/>
  <c r="R24" i="26"/>
  <c r="Q24" i="26"/>
  <c r="P24" i="26"/>
  <c r="O24" i="26"/>
  <c r="N24" i="26"/>
  <c r="M24" i="26"/>
  <c r="L24" i="26"/>
  <c r="J24" i="26"/>
  <c r="K24" i="26" s="1"/>
  <c r="H24" i="26"/>
  <c r="I24" i="26" s="1"/>
  <c r="F24" i="26"/>
  <c r="G24" i="26" s="1"/>
  <c r="E24" i="26"/>
  <c r="D24" i="26"/>
  <c r="C24" i="26"/>
  <c r="B24" i="26"/>
  <c r="J23" i="26"/>
  <c r="K23" i="26" s="1"/>
  <c r="B23" i="26"/>
  <c r="G23" i="26" s="1"/>
  <c r="J22" i="26"/>
  <c r="K22" i="26" s="1"/>
  <c r="B22" i="26"/>
  <c r="G22" i="26" s="1"/>
  <c r="X21" i="26"/>
  <c r="U21" i="26"/>
  <c r="T21" i="26"/>
  <c r="S21" i="26"/>
  <c r="R21" i="26"/>
  <c r="Q21" i="26"/>
  <c r="P21" i="26"/>
  <c r="O21" i="26"/>
  <c r="N21" i="26"/>
  <c r="M21" i="26"/>
  <c r="J21" i="26" s="1"/>
  <c r="L21" i="26"/>
  <c r="H21" i="26"/>
  <c r="F21" i="26"/>
  <c r="G21" i="26" s="1"/>
  <c r="E21" i="26"/>
  <c r="D21" i="26"/>
  <c r="C21" i="26"/>
  <c r="B21" i="26"/>
  <c r="X20" i="26"/>
  <c r="U20" i="26"/>
  <c r="T20" i="26"/>
  <c r="S20" i="26"/>
  <c r="R20" i="26"/>
  <c r="Q20" i="26"/>
  <c r="P20" i="26"/>
  <c r="O20" i="26"/>
  <c r="N20" i="26"/>
  <c r="M20" i="26"/>
  <c r="L20" i="26"/>
  <c r="H20" i="26"/>
  <c r="F20" i="26"/>
  <c r="G20" i="26" s="1"/>
  <c r="E20" i="26"/>
  <c r="D20" i="26"/>
  <c r="C20" i="26"/>
  <c r="B20" i="26"/>
  <c r="X19" i="26"/>
  <c r="U19" i="26"/>
  <c r="T19" i="26"/>
  <c r="S19" i="26"/>
  <c r="R19" i="26"/>
  <c r="Q19" i="26"/>
  <c r="P19" i="26"/>
  <c r="O19" i="26"/>
  <c r="N19" i="26"/>
  <c r="M19" i="26"/>
  <c r="L19" i="26"/>
  <c r="J19" i="26"/>
  <c r="H19" i="26"/>
  <c r="F19" i="26"/>
  <c r="G19" i="26" s="1"/>
  <c r="E19" i="26"/>
  <c r="D19" i="26"/>
  <c r="C19" i="26"/>
  <c r="B19" i="26"/>
  <c r="K19" i="26" s="1"/>
  <c r="X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W18" i="26" s="1"/>
  <c r="X17" i="26"/>
  <c r="U17" i="26"/>
  <c r="T17" i="26"/>
  <c r="S17" i="26"/>
  <c r="R17" i="26"/>
  <c r="Q17" i="26"/>
  <c r="P17" i="26"/>
  <c r="O17" i="26"/>
  <c r="N17" i="26"/>
  <c r="M17" i="26"/>
  <c r="L17" i="26"/>
  <c r="H17" i="26"/>
  <c r="I17" i="26" s="1"/>
  <c r="F17" i="26"/>
  <c r="G17" i="26" s="1"/>
  <c r="E17" i="26"/>
  <c r="D17" i="26"/>
  <c r="C17" i="26"/>
  <c r="B17" i="26"/>
  <c r="X16" i="26"/>
  <c r="U16" i="26"/>
  <c r="T16" i="26"/>
  <c r="S16" i="26"/>
  <c r="R16" i="26"/>
  <c r="Q16" i="26"/>
  <c r="P16" i="26"/>
  <c r="O16" i="26"/>
  <c r="N16" i="26"/>
  <c r="M16" i="26"/>
  <c r="L16" i="26"/>
  <c r="I16" i="26"/>
  <c r="H16" i="26"/>
  <c r="F16" i="26"/>
  <c r="E16" i="26"/>
  <c r="D16" i="26"/>
  <c r="C16" i="26"/>
  <c r="B16" i="26"/>
  <c r="G16" i="26" s="1"/>
  <c r="X15" i="26"/>
  <c r="U15" i="26"/>
  <c r="T15" i="26"/>
  <c r="S15" i="26"/>
  <c r="R15" i="26"/>
  <c r="Q15" i="26"/>
  <c r="P15" i="26"/>
  <c r="O15" i="26"/>
  <c r="N15" i="26"/>
  <c r="M15" i="26"/>
  <c r="L15" i="26"/>
  <c r="J15" i="26"/>
  <c r="K15" i="26" s="1"/>
  <c r="H15" i="26"/>
  <c r="F15" i="26"/>
  <c r="E15" i="26"/>
  <c r="D15" i="26"/>
  <c r="C15" i="26"/>
  <c r="B15" i="26"/>
  <c r="G15" i="26" s="1"/>
  <c r="X14" i="26"/>
  <c r="V14" i="26"/>
  <c r="W14" i="26" s="1"/>
  <c r="U14" i="26"/>
  <c r="T14" i="26"/>
  <c r="S14" i="26"/>
  <c r="R14" i="26"/>
  <c r="Q14" i="26"/>
  <c r="P14" i="26"/>
  <c r="O14" i="26"/>
  <c r="N14" i="26"/>
  <c r="M14" i="26"/>
  <c r="L14" i="26"/>
  <c r="J14" i="26"/>
  <c r="K14" i="26" s="1"/>
  <c r="H14" i="26"/>
  <c r="I14" i="26" s="1"/>
  <c r="F14" i="26"/>
  <c r="G14" i="26" s="1"/>
  <c r="E14" i="26"/>
  <c r="D14" i="26"/>
  <c r="C14" i="26"/>
  <c r="B14" i="26"/>
  <c r="X13" i="26"/>
  <c r="U13" i="26"/>
  <c r="T13" i="26"/>
  <c r="S13" i="26"/>
  <c r="R13" i="26"/>
  <c r="Q13" i="26"/>
  <c r="P13" i="26"/>
  <c r="O13" i="26"/>
  <c r="N13" i="26"/>
  <c r="M13" i="26"/>
  <c r="L13" i="26"/>
  <c r="I13" i="26"/>
  <c r="H13" i="26"/>
  <c r="G13" i="26"/>
  <c r="F13" i="26"/>
  <c r="E13" i="26"/>
  <c r="D13" i="26"/>
  <c r="C13" i="26"/>
  <c r="B13" i="26"/>
  <c r="X12" i="26"/>
  <c r="U12" i="26"/>
  <c r="T12" i="26"/>
  <c r="S12" i="26"/>
  <c r="R12" i="26"/>
  <c r="Q12" i="26"/>
  <c r="P12" i="26"/>
  <c r="O12" i="26"/>
  <c r="N12" i="26"/>
  <c r="M12" i="26"/>
  <c r="L12" i="26"/>
  <c r="H12" i="26"/>
  <c r="I12" i="26" s="1"/>
  <c r="F12" i="26"/>
  <c r="G12" i="26" s="1"/>
  <c r="E12" i="26"/>
  <c r="D12" i="26"/>
  <c r="C12" i="26"/>
  <c r="B12" i="26"/>
  <c r="J171" i="25"/>
  <c r="T171" i="25" s="1"/>
  <c r="I171" i="25"/>
  <c r="B171" i="25"/>
  <c r="G171" i="25" s="1"/>
  <c r="J170" i="25"/>
  <c r="T170" i="25" s="1"/>
  <c r="B170" i="25"/>
  <c r="T169" i="25"/>
  <c r="J169" i="25"/>
  <c r="B169" i="25"/>
  <c r="J168" i="25"/>
  <c r="T168" i="25" s="1"/>
  <c r="T167" i="25" s="1"/>
  <c r="B168" i="25"/>
  <c r="V167" i="25"/>
  <c r="U167" i="25"/>
  <c r="S167" i="25"/>
  <c r="R167" i="25"/>
  <c r="Q167" i="25"/>
  <c r="P167" i="25"/>
  <c r="O167" i="25"/>
  <c r="N167" i="25"/>
  <c r="M167" i="25"/>
  <c r="L167" i="25"/>
  <c r="I167" i="25"/>
  <c r="H167" i="25"/>
  <c r="F167" i="25"/>
  <c r="E167" i="25"/>
  <c r="D167" i="25"/>
  <c r="C167" i="25"/>
  <c r="B167" i="25" s="1"/>
  <c r="J166" i="25"/>
  <c r="K166" i="25" s="1"/>
  <c r="I166" i="25"/>
  <c r="G166" i="25"/>
  <c r="B166" i="25"/>
  <c r="T165" i="25"/>
  <c r="J165" i="25"/>
  <c r="B165" i="25"/>
  <c r="J164" i="25"/>
  <c r="T164" i="25" s="1"/>
  <c r="B164" i="25"/>
  <c r="K164" i="25" s="1"/>
  <c r="J163" i="25"/>
  <c r="T163" i="25" s="1"/>
  <c r="I163" i="25"/>
  <c r="B163" i="25"/>
  <c r="G163" i="25" s="1"/>
  <c r="J162" i="25"/>
  <c r="T162" i="25" s="1"/>
  <c r="I162" i="25"/>
  <c r="B162" i="25"/>
  <c r="G162" i="25" s="1"/>
  <c r="J161" i="25"/>
  <c r="T161" i="25" s="1"/>
  <c r="I161" i="25"/>
  <c r="B161" i="25"/>
  <c r="G161" i="25" s="1"/>
  <c r="V160" i="25"/>
  <c r="U160" i="25"/>
  <c r="S160" i="25"/>
  <c r="R160" i="25"/>
  <c r="Q160" i="25"/>
  <c r="P160" i="25"/>
  <c r="O160" i="25"/>
  <c r="N160" i="25"/>
  <c r="M160" i="25"/>
  <c r="L160" i="25"/>
  <c r="K160" i="25"/>
  <c r="J160" i="25"/>
  <c r="I160" i="25"/>
  <c r="H160" i="25"/>
  <c r="G160" i="25"/>
  <c r="F160" i="25"/>
  <c r="E160" i="25"/>
  <c r="D160" i="25"/>
  <c r="C160" i="25"/>
  <c r="B160" i="25"/>
  <c r="T159" i="25"/>
  <c r="J159" i="25"/>
  <c r="B159" i="25"/>
  <c r="J158" i="25"/>
  <c r="T158" i="25" s="1"/>
  <c r="B158" i="25"/>
  <c r="J157" i="25"/>
  <c r="K157" i="25" s="1"/>
  <c r="I157" i="25"/>
  <c r="G157" i="25"/>
  <c r="B157" i="25"/>
  <c r="T156" i="25"/>
  <c r="J156" i="25"/>
  <c r="B156" i="25"/>
  <c r="J155" i="25"/>
  <c r="T155" i="25" s="1"/>
  <c r="B155" i="25"/>
  <c r="T154" i="25"/>
  <c r="J154" i="25"/>
  <c r="B154" i="25"/>
  <c r="J153" i="25"/>
  <c r="T153" i="25" s="1"/>
  <c r="I153" i="25"/>
  <c r="B153" i="25"/>
  <c r="G153" i="25" s="1"/>
  <c r="J152" i="25"/>
  <c r="T152" i="25" s="1"/>
  <c r="B152" i="25"/>
  <c r="V151" i="25"/>
  <c r="U151" i="25"/>
  <c r="S151" i="25"/>
  <c r="R151" i="25"/>
  <c r="Q151" i="25"/>
  <c r="P151" i="25"/>
  <c r="O151" i="25"/>
  <c r="N151" i="25"/>
  <c r="M151" i="25"/>
  <c r="L151" i="25"/>
  <c r="J151" i="25"/>
  <c r="K151" i="25" s="1"/>
  <c r="H151" i="25"/>
  <c r="I151" i="25" s="1"/>
  <c r="F151" i="25"/>
  <c r="G151" i="25" s="1"/>
  <c r="E151" i="25"/>
  <c r="D151" i="25"/>
  <c r="C151" i="25"/>
  <c r="B151" i="25"/>
  <c r="J150" i="25"/>
  <c r="T150" i="25" s="1"/>
  <c r="I150" i="25"/>
  <c r="B150" i="25"/>
  <c r="G150" i="25" s="1"/>
  <c r="J149" i="25"/>
  <c r="T149" i="25" s="1"/>
  <c r="B149" i="25"/>
  <c r="K149" i="25" s="1"/>
  <c r="J148" i="25"/>
  <c r="T148" i="25" s="1"/>
  <c r="B148" i="25"/>
  <c r="T147" i="25"/>
  <c r="J147" i="25"/>
  <c r="B147" i="25"/>
  <c r="J146" i="25"/>
  <c r="T146" i="25" s="1"/>
  <c r="B146" i="25"/>
  <c r="T145" i="25"/>
  <c r="J145" i="25"/>
  <c r="B145" i="25"/>
  <c r="J144" i="25"/>
  <c r="T144" i="25" s="1"/>
  <c r="I144" i="25"/>
  <c r="B144" i="25"/>
  <c r="G144" i="25" s="1"/>
  <c r="J143" i="25"/>
  <c r="T143" i="25" s="1"/>
  <c r="I143" i="25"/>
  <c r="B143" i="25"/>
  <c r="G143" i="25" s="1"/>
  <c r="J142" i="25"/>
  <c r="T142" i="25" s="1"/>
  <c r="B142" i="25"/>
  <c r="J141" i="25"/>
  <c r="K141" i="25" s="1"/>
  <c r="I141" i="25"/>
  <c r="G141" i="25"/>
  <c r="B141" i="25"/>
  <c r="T140" i="25"/>
  <c r="J140" i="25"/>
  <c r="B140" i="25"/>
  <c r="J139" i="25"/>
  <c r="T139" i="25" s="1"/>
  <c r="I139" i="25"/>
  <c r="B139" i="25"/>
  <c r="G139" i="25" s="1"/>
  <c r="J138" i="25"/>
  <c r="T138" i="25" s="1"/>
  <c r="B138" i="25"/>
  <c r="V137" i="25"/>
  <c r="U137" i="25"/>
  <c r="S137" i="25"/>
  <c r="R137" i="25"/>
  <c r="Q137" i="25"/>
  <c r="P137" i="25"/>
  <c r="O137" i="25"/>
  <c r="N137" i="25"/>
  <c r="M137" i="25"/>
  <c r="L137" i="25"/>
  <c r="J137" i="25"/>
  <c r="K137" i="25" s="1"/>
  <c r="H137" i="25"/>
  <c r="I137" i="25" s="1"/>
  <c r="F137" i="25"/>
  <c r="G137" i="25" s="1"/>
  <c r="E137" i="25"/>
  <c r="D137" i="25"/>
  <c r="C137" i="25"/>
  <c r="B137" i="25"/>
  <c r="J136" i="25"/>
  <c r="T136" i="25" s="1"/>
  <c r="T135" i="25" s="1"/>
  <c r="I136" i="25"/>
  <c r="B136" i="25"/>
  <c r="G136" i="25" s="1"/>
  <c r="V135" i="25"/>
  <c r="U135" i="25"/>
  <c r="S135" i="25"/>
  <c r="R135" i="25"/>
  <c r="Q135" i="25"/>
  <c r="P135" i="25"/>
  <c r="O135" i="25"/>
  <c r="N135" i="25"/>
  <c r="M135" i="25"/>
  <c r="L135" i="25"/>
  <c r="J135" i="25"/>
  <c r="I135" i="25"/>
  <c r="H135" i="25"/>
  <c r="F135" i="25"/>
  <c r="E135" i="25"/>
  <c r="D135" i="25"/>
  <c r="C135" i="25"/>
  <c r="J134" i="25"/>
  <c r="K134" i="25" s="1"/>
  <c r="I134" i="25"/>
  <c r="G134" i="25"/>
  <c r="B134" i="25"/>
  <c r="J133" i="25"/>
  <c r="K133" i="25" s="1"/>
  <c r="I133" i="25"/>
  <c r="G133" i="25"/>
  <c r="B133" i="25"/>
  <c r="J132" i="25"/>
  <c r="K132" i="25" s="1"/>
  <c r="B132" i="25"/>
  <c r="J131" i="25"/>
  <c r="K131" i="25" s="1"/>
  <c r="I131" i="25"/>
  <c r="G131" i="25"/>
  <c r="B131" i="25"/>
  <c r="J130" i="25"/>
  <c r="K130" i="25" s="1"/>
  <c r="I130" i="25"/>
  <c r="G130" i="25"/>
  <c r="B130" i="25"/>
  <c r="J129" i="25"/>
  <c r="K129" i="25" s="1"/>
  <c r="I129" i="25"/>
  <c r="G129" i="25"/>
  <c r="B129" i="25"/>
  <c r="J128" i="25"/>
  <c r="K128" i="25" s="1"/>
  <c r="I128" i="25"/>
  <c r="G128" i="25"/>
  <c r="B128" i="25"/>
  <c r="J127" i="25"/>
  <c r="K127" i="25" s="1"/>
  <c r="I127" i="25"/>
  <c r="G127" i="25"/>
  <c r="B127" i="25"/>
  <c r="J126" i="25"/>
  <c r="K126" i="25" s="1"/>
  <c r="I126" i="25"/>
  <c r="G126" i="25"/>
  <c r="B126" i="25"/>
  <c r="J125" i="25"/>
  <c r="K125" i="25" s="1"/>
  <c r="B125" i="25"/>
  <c r="V124" i="25"/>
  <c r="U124" i="25"/>
  <c r="S124" i="25"/>
  <c r="R124" i="25"/>
  <c r="Q124" i="25"/>
  <c r="P124" i="25"/>
  <c r="O124" i="25"/>
  <c r="N124" i="25"/>
  <c r="M124" i="25"/>
  <c r="L124" i="25"/>
  <c r="J124" i="25"/>
  <c r="K124" i="25" s="1"/>
  <c r="H124" i="25"/>
  <c r="I124" i="25" s="1"/>
  <c r="F124" i="25"/>
  <c r="G124" i="25" s="1"/>
  <c r="E124" i="25"/>
  <c r="D124" i="25"/>
  <c r="C124" i="25"/>
  <c r="B124" i="25"/>
  <c r="J123" i="25"/>
  <c r="T123" i="25" s="1"/>
  <c r="I123" i="25"/>
  <c r="B123" i="25"/>
  <c r="G123" i="25" s="1"/>
  <c r="J122" i="25"/>
  <c r="T122" i="25" s="1"/>
  <c r="I122" i="25"/>
  <c r="B122" i="25"/>
  <c r="G122" i="25" s="1"/>
  <c r="J121" i="25"/>
  <c r="T121" i="25" s="1"/>
  <c r="I121" i="25"/>
  <c r="B121" i="25"/>
  <c r="G121" i="25" s="1"/>
  <c r="J120" i="25"/>
  <c r="T120" i="25" s="1"/>
  <c r="B120" i="25"/>
  <c r="K120" i="25" s="1"/>
  <c r="J119" i="25"/>
  <c r="T119" i="25" s="1"/>
  <c r="I119" i="25"/>
  <c r="B119" i="25"/>
  <c r="G119" i="25" s="1"/>
  <c r="J118" i="25"/>
  <c r="T118" i="25" s="1"/>
  <c r="B118" i="25"/>
  <c r="K118" i="25" s="1"/>
  <c r="J117" i="25"/>
  <c r="T117" i="25" s="1"/>
  <c r="I117" i="25"/>
  <c r="B117" i="25"/>
  <c r="G117" i="25" s="1"/>
  <c r="V116" i="25"/>
  <c r="U116" i="25"/>
  <c r="S116" i="25"/>
  <c r="R116" i="25"/>
  <c r="Q116" i="25"/>
  <c r="P116" i="25"/>
  <c r="O116" i="25"/>
  <c r="N116" i="25"/>
  <c r="M116" i="25"/>
  <c r="L116" i="25"/>
  <c r="J116" i="25"/>
  <c r="I116" i="25"/>
  <c r="H116" i="25"/>
  <c r="F116" i="25"/>
  <c r="E116" i="25"/>
  <c r="D116" i="25"/>
  <c r="C116" i="25"/>
  <c r="J115" i="25"/>
  <c r="K115" i="25" s="1"/>
  <c r="B115" i="25"/>
  <c r="J114" i="25"/>
  <c r="K114" i="25" s="1"/>
  <c r="I114" i="25"/>
  <c r="G114" i="25"/>
  <c r="B114" i="25"/>
  <c r="J113" i="25"/>
  <c r="K113" i="25" s="1"/>
  <c r="I113" i="25"/>
  <c r="G113" i="25"/>
  <c r="B113" i="25"/>
  <c r="J112" i="25"/>
  <c r="K112" i="25" s="1"/>
  <c r="I112" i="25"/>
  <c r="G112" i="25"/>
  <c r="B112" i="25"/>
  <c r="V111" i="25"/>
  <c r="U111" i="25"/>
  <c r="S111" i="25"/>
  <c r="R111" i="25"/>
  <c r="Q111" i="25"/>
  <c r="P111" i="25"/>
  <c r="O111" i="25"/>
  <c r="N111" i="25"/>
  <c r="M111" i="25"/>
  <c r="L111" i="25"/>
  <c r="J111" i="25"/>
  <c r="H111" i="25"/>
  <c r="I111" i="25" s="1"/>
  <c r="F111" i="25"/>
  <c r="E111" i="25"/>
  <c r="D111" i="25"/>
  <c r="C111" i="25"/>
  <c r="B111" i="25"/>
  <c r="J110" i="25"/>
  <c r="T110" i="25" s="1"/>
  <c r="I110" i="25"/>
  <c r="B110" i="25"/>
  <c r="G110" i="25" s="1"/>
  <c r="J109" i="25"/>
  <c r="T109" i="25" s="1"/>
  <c r="I109" i="25"/>
  <c r="B109" i="25"/>
  <c r="G109" i="25" s="1"/>
  <c r="J108" i="25"/>
  <c r="T108" i="25" s="1"/>
  <c r="B108" i="25"/>
  <c r="J107" i="25"/>
  <c r="T107" i="25" s="1"/>
  <c r="T106" i="25" s="1"/>
  <c r="I107" i="25"/>
  <c r="G107" i="25"/>
  <c r="B107" i="25"/>
  <c r="V106" i="25"/>
  <c r="U106" i="25"/>
  <c r="S106" i="25"/>
  <c r="R106" i="25"/>
  <c r="Q106" i="25"/>
  <c r="P106" i="25"/>
  <c r="O106" i="25"/>
  <c r="N106" i="25"/>
  <c r="M106" i="25"/>
  <c r="L106" i="25"/>
  <c r="J106" i="25"/>
  <c r="K106" i="25" s="1"/>
  <c r="H106" i="25"/>
  <c r="I106" i="25" s="1"/>
  <c r="F106" i="25"/>
  <c r="G106" i="25" s="1"/>
  <c r="E106" i="25"/>
  <c r="D106" i="25"/>
  <c r="C106" i="25"/>
  <c r="B106" i="25"/>
  <c r="J105" i="25"/>
  <c r="T105" i="25" s="1"/>
  <c r="I105" i="25"/>
  <c r="B105" i="25"/>
  <c r="K105" i="25" s="1"/>
  <c r="J104" i="25"/>
  <c r="T104" i="25" s="1"/>
  <c r="I104" i="25"/>
  <c r="B104" i="25"/>
  <c r="K104" i="25" s="1"/>
  <c r="J103" i="25"/>
  <c r="T103" i="25" s="1"/>
  <c r="I103" i="25"/>
  <c r="B103" i="25"/>
  <c r="K103" i="25" s="1"/>
  <c r="J102" i="25"/>
  <c r="T102" i="25" s="1"/>
  <c r="I102" i="25"/>
  <c r="B102" i="25"/>
  <c r="K102" i="25" s="1"/>
  <c r="J101" i="25"/>
  <c r="T101" i="25" s="1"/>
  <c r="B101" i="25"/>
  <c r="J100" i="25"/>
  <c r="T100" i="25" s="1"/>
  <c r="I100" i="25"/>
  <c r="G100" i="25"/>
  <c r="B100" i="25"/>
  <c r="J99" i="25"/>
  <c r="T99" i="25" s="1"/>
  <c r="I99" i="25"/>
  <c r="G99" i="25"/>
  <c r="B99" i="25"/>
  <c r="J98" i="25"/>
  <c r="T98" i="25" s="1"/>
  <c r="I98" i="25"/>
  <c r="G98" i="25"/>
  <c r="B98" i="25"/>
  <c r="J97" i="25"/>
  <c r="T97" i="25" s="1"/>
  <c r="T96" i="25" s="1"/>
  <c r="I97" i="25"/>
  <c r="B97" i="25"/>
  <c r="G97" i="25" s="1"/>
  <c r="V96" i="25"/>
  <c r="U96" i="25"/>
  <c r="S96" i="25"/>
  <c r="R96" i="25"/>
  <c r="Q96" i="25"/>
  <c r="P96" i="25"/>
  <c r="O96" i="25"/>
  <c r="N96" i="25"/>
  <c r="M96" i="25"/>
  <c r="L96" i="25"/>
  <c r="J96" i="25"/>
  <c r="I96" i="25"/>
  <c r="H96" i="25"/>
  <c r="G96" i="25"/>
  <c r="F96" i="25"/>
  <c r="E96" i="25"/>
  <c r="D96" i="25"/>
  <c r="C96" i="25"/>
  <c r="B96" i="25"/>
  <c r="K96" i="25" s="1"/>
  <c r="T95" i="25"/>
  <c r="J95" i="25"/>
  <c r="B95" i="25"/>
  <c r="J94" i="25"/>
  <c r="T94" i="25" s="1"/>
  <c r="I94" i="25"/>
  <c r="B94" i="25"/>
  <c r="G94" i="25" s="1"/>
  <c r="J93" i="25"/>
  <c r="T93" i="25" s="1"/>
  <c r="T92" i="25" s="1"/>
  <c r="I93" i="25"/>
  <c r="B93" i="25"/>
  <c r="G93" i="25" s="1"/>
  <c r="V92" i="25"/>
  <c r="U92" i="25"/>
  <c r="S92" i="25"/>
  <c r="R92" i="25"/>
  <c r="Q92" i="25"/>
  <c r="P92" i="25"/>
  <c r="O92" i="25"/>
  <c r="N92" i="25"/>
  <c r="M92" i="25"/>
  <c r="L92" i="25"/>
  <c r="K92" i="25"/>
  <c r="J92" i="25"/>
  <c r="I92" i="25"/>
  <c r="H92" i="25"/>
  <c r="G92" i="25"/>
  <c r="F92" i="25"/>
  <c r="E92" i="25"/>
  <c r="D92" i="25"/>
  <c r="C92" i="25"/>
  <c r="B92" i="25"/>
  <c r="J91" i="25"/>
  <c r="K91" i="25" s="1"/>
  <c r="I91" i="25"/>
  <c r="G91" i="25"/>
  <c r="B91" i="25"/>
  <c r="J90" i="25"/>
  <c r="K90" i="25" s="1"/>
  <c r="B90" i="25"/>
  <c r="J89" i="25"/>
  <c r="K89" i="25" s="1"/>
  <c r="B89" i="25"/>
  <c r="V88" i="25"/>
  <c r="U88" i="25"/>
  <c r="S88" i="25"/>
  <c r="R88" i="25"/>
  <c r="Q88" i="25"/>
  <c r="P88" i="25"/>
  <c r="O88" i="25"/>
  <c r="N88" i="25"/>
  <c r="M88" i="25"/>
  <c r="L88" i="25"/>
  <c r="J88" i="25"/>
  <c r="K88" i="25" s="1"/>
  <c r="H88" i="25"/>
  <c r="I88" i="25" s="1"/>
  <c r="F88" i="25"/>
  <c r="G88" i="25" s="1"/>
  <c r="E88" i="25"/>
  <c r="D88" i="25"/>
  <c r="C88" i="25"/>
  <c r="B88" i="25"/>
  <c r="J87" i="25"/>
  <c r="T87" i="25" s="1"/>
  <c r="B87" i="25"/>
  <c r="K87" i="25" s="1"/>
  <c r="J86" i="25"/>
  <c r="T86" i="25" s="1"/>
  <c r="I86" i="25"/>
  <c r="B86" i="25"/>
  <c r="G86" i="25" s="1"/>
  <c r="J85" i="25"/>
  <c r="T85" i="25" s="1"/>
  <c r="I85" i="25"/>
  <c r="B85" i="25"/>
  <c r="G85" i="25" s="1"/>
  <c r="J84" i="25"/>
  <c r="T84" i="25" s="1"/>
  <c r="B84" i="25"/>
  <c r="J83" i="25"/>
  <c r="K83" i="25" s="1"/>
  <c r="B83" i="25"/>
  <c r="V82" i="25"/>
  <c r="U82" i="25"/>
  <c r="S82" i="25"/>
  <c r="R82" i="25"/>
  <c r="Q82" i="25"/>
  <c r="P82" i="25"/>
  <c r="O82" i="25"/>
  <c r="N82" i="25"/>
  <c r="M82" i="25"/>
  <c r="L82" i="25"/>
  <c r="J82" i="25"/>
  <c r="K82" i="25" s="1"/>
  <c r="H82" i="25"/>
  <c r="I82" i="25" s="1"/>
  <c r="F82" i="25"/>
  <c r="G82" i="25" s="1"/>
  <c r="E82" i="25"/>
  <c r="D82" i="25"/>
  <c r="C82" i="25"/>
  <c r="B82" i="25"/>
  <c r="J81" i="25"/>
  <c r="T81" i="25" s="1"/>
  <c r="T80" i="25" s="1"/>
  <c r="I81" i="25"/>
  <c r="B81" i="25"/>
  <c r="G81" i="25" s="1"/>
  <c r="V80" i="25"/>
  <c r="U80" i="25"/>
  <c r="S80" i="25"/>
  <c r="R80" i="25"/>
  <c r="Q80" i="25"/>
  <c r="P80" i="25"/>
  <c r="O80" i="25"/>
  <c r="N80" i="25"/>
  <c r="M80" i="25"/>
  <c r="L80" i="25"/>
  <c r="K80" i="25"/>
  <c r="J80" i="25"/>
  <c r="I80" i="25"/>
  <c r="H80" i="25"/>
  <c r="G80" i="25"/>
  <c r="F80" i="25"/>
  <c r="E80" i="25"/>
  <c r="D80" i="25"/>
  <c r="C80" i="25"/>
  <c r="B80" i="25"/>
  <c r="J79" i="25"/>
  <c r="K79" i="25" s="1"/>
  <c r="I79" i="25"/>
  <c r="G79" i="25"/>
  <c r="B79" i="25"/>
  <c r="J78" i="25"/>
  <c r="K78" i="25" s="1"/>
  <c r="B78" i="25"/>
  <c r="J77" i="25"/>
  <c r="K77" i="25" s="1"/>
  <c r="I77" i="25"/>
  <c r="G77" i="25"/>
  <c r="B77" i="25"/>
  <c r="J76" i="25"/>
  <c r="K76" i="25" s="1"/>
  <c r="I76" i="25"/>
  <c r="G76" i="25"/>
  <c r="B76" i="25"/>
  <c r="J75" i="25"/>
  <c r="K75" i="25" s="1"/>
  <c r="I75" i="25"/>
  <c r="G75" i="25"/>
  <c r="B75" i="25"/>
  <c r="J74" i="25"/>
  <c r="K74" i="25" s="1"/>
  <c r="I74" i="25"/>
  <c r="G74" i="25"/>
  <c r="B74" i="25"/>
  <c r="J73" i="25"/>
  <c r="K73" i="25" s="1"/>
  <c r="B73" i="25"/>
  <c r="J72" i="25"/>
  <c r="K72" i="25" s="1"/>
  <c r="I72" i="25"/>
  <c r="G72" i="25"/>
  <c r="B72" i="25"/>
  <c r="J71" i="25"/>
  <c r="K71" i="25" s="1"/>
  <c r="I71" i="25"/>
  <c r="G71" i="25"/>
  <c r="B71" i="25"/>
  <c r="J70" i="25"/>
  <c r="K70" i="25" s="1"/>
  <c r="B70" i="25"/>
  <c r="V69" i="25"/>
  <c r="U69" i="25"/>
  <c r="S69" i="25"/>
  <c r="R69" i="25"/>
  <c r="Q69" i="25"/>
  <c r="P69" i="25"/>
  <c r="O69" i="25"/>
  <c r="N69" i="25"/>
  <c r="M69" i="25"/>
  <c r="L69" i="25"/>
  <c r="J69" i="25"/>
  <c r="K69" i="25" s="1"/>
  <c r="H69" i="25"/>
  <c r="I69" i="25" s="1"/>
  <c r="F69" i="25"/>
  <c r="G69" i="25" s="1"/>
  <c r="E69" i="25"/>
  <c r="D69" i="25"/>
  <c r="C69" i="25"/>
  <c r="B69" i="25"/>
  <c r="J68" i="25"/>
  <c r="T68" i="25" s="1"/>
  <c r="T67" i="25" s="1"/>
  <c r="B68" i="25"/>
  <c r="K68" i="25" s="1"/>
  <c r="V67" i="25"/>
  <c r="U67" i="25"/>
  <c r="S67" i="25"/>
  <c r="R67" i="25"/>
  <c r="Q67" i="25"/>
  <c r="P67" i="25"/>
  <c r="O67" i="25"/>
  <c r="N67" i="25"/>
  <c r="M67" i="25"/>
  <c r="L67" i="25"/>
  <c r="J67" i="25"/>
  <c r="H67" i="25"/>
  <c r="F67" i="25"/>
  <c r="G67" i="25" s="1"/>
  <c r="E67" i="25"/>
  <c r="D67" i="25"/>
  <c r="C67" i="25"/>
  <c r="B67" i="25"/>
  <c r="K67" i="25" s="1"/>
  <c r="J66" i="25"/>
  <c r="T66" i="25" s="1"/>
  <c r="I66" i="25"/>
  <c r="B66" i="25"/>
  <c r="G66" i="25" s="1"/>
  <c r="J65" i="25"/>
  <c r="T65" i="25" s="1"/>
  <c r="I65" i="25"/>
  <c r="B65" i="25"/>
  <c r="G65" i="25" s="1"/>
  <c r="J64" i="25"/>
  <c r="T64" i="25" s="1"/>
  <c r="B64" i="25"/>
  <c r="J63" i="25"/>
  <c r="K63" i="25" s="1"/>
  <c r="I63" i="25"/>
  <c r="G63" i="25"/>
  <c r="B63" i="25"/>
  <c r="T62" i="25"/>
  <c r="J62" i="25"/>
  <c r="B62" i="25"/>
  <c r="J61" i="25"/>
  <c r="T61" i="25" s="1"/>
  <c r="I61" i="25"/>
  <c r="B61" i="25"/>
  <c r="G61" i="25" s="1"/>
  <c r="J60" i="25"/>
  <c r="T60" i="25" s="1"/>
  <c r="B60" i="25"/>
  <c r="K60" i="25" s="1"/>
  <c r="J59" i="25"/>
  <c r="T59" i="25" s="1"/>
  <c r="B59" i="25"/>
  <c r="K59" i="25" s="1"/>
  <c r="J58" i="25"/>
  <c r="T58" i="25" s="1"/>
  <c r="B58" i="25"/>
  <c r="T57" i="25"/>
  <c r="J57" i="25"/>
  <c r="B57" i="25"/>
  <c r="J56" i="25"/>
  <c r="T56" i="25" s="1"/>
  <c r="B56" i="25"/>
  <c r="V55" i="25"/>
  <c r="U55" i="25"/>
  <c r="S55" i="25"/>
  <c r="R55" i="25"/>
  <c r="Q55" i="25"/>
  <c r="P55" i="25"/>
  <c r="O55" i="25"/>
  <c r="N55" i="25"/>
  <c r="M55" i="25"/>
  <c r="L55" i="25"/>
  <c r="J55" i="25"/>
  <c r="K55" i="25" s="1"/>
  <c r="H55" i="25"/>
  <c r="I55" i="25" s="1"/>
  <c r="F55" i="25"/>
  <c r="G55" i="25" s="1"/>
  <c r="E55" i="25"/>
  <c r="D55" i="25"/>
  <c r="C55" i="25"/>
  <c r="B55" i="25"/>
  <c r="J54" i="25"/>
  <c r="T54" i="25" s="1"/>
  <c r="I54" i="25"/>
  <c r="B54" i="25"/>
  <c r="G54" i="25" s="1"/>
  <c r="J53" i="25"/>
  <c r="T53" i="25" s="1"/>
  <c r="B53" i="25"/>
  <c r="K53" i="25" s="1"/>
  <c r="J52" i="25"/>
  <c r="T52" i="25" s="1"/>
  <c r="B52" i="25"/>
  <c r="K52" i="25" s="1"/>
  <c r="J51" i="25"/>
  <c r="T51" i="25" s="1"/>
  <c r="I51" i="25"/>
  <c r="B51" i="25"/>
  <c r="G51" i="25" s="1"/>
  <c r="J50" i="25"/>
  <c r="T50" i="25" s="1"/>
  <c r="T49" i="25" s="1"/>
  <c r="I50" i="25"/>
  <c r="B50" i="25"/>
  <c r="G50" i="25" s="1"/>
  <c r="V49" i="25"/>
  <c r="U49" i="25"/>
  <c r="S49" i="25"/>
  <c r="R49" i="25"/>
  <c r="Q49" i="25"/>
  <c r="P49" i="25"/>
  <c r="O49" i="25"/>
  <c r="N49" i="25"/>
  <c r="M49" i="25"/>
  <c r="L49" i="25"/>
  <c r="J49" i="25"/>
  <c r="K49" i="25" s="1"/>
  <c r="H49" i="25"/>
  <c r="I49" i="25" s="1"/>
  <c r="F49" i="25"/>
  <c r="G49" i="25" s="1"/>
  <c r="E49" i="25"/>
  <c r="D49" i="25"/>
  <c r="C49" i="25"/>
  <c r="B49" i="25"/>
  <c r="J48" i="25"/>
  <c r="T48" i="25" s="1"/>
  <c r="B48" i="25"/>
  <c r="J47" i="25"/>
  <c r="T47" i="25" s="1"/>
  <c r="I47" i="25"/>
  <c r="B47" i="25"/>
  <c r="G47" i="25" s="1"/>
  <c r="J46" i="25"/>
  <c r="T46" i="25" s="1"/>
  <c r="B46" i="25"/>
  <c r="J45" i="25"/>
  <c r="T45" i="25" s="1"/>
  <c r="B45" i="25"/>
  <c r="T44" i="25"/>
  <c r="J44" i="25"/>
  <c r="B44" i="25"/>
  <c r="J43" i="25"/>
  <c r="T43" i="25" s="1"/>
  <c r="B43" i="25"/>
  <c r="J42" i="25"/>
  <c r="T42" i="25" s="1"/>
  <c r="T41" i="25" s="1"/>
  <c r="B42" i="25"/>
  <c r="V41" i="25"/>
  <c r="U41" i="25"/>
  <c r="S41" i="25"/>
  <c r="R41" i="25"/>
  <c r="Q41" i="25"/>
  <c r="P41" i="25"/>
  <c r="O41" i="25"/>
  <c r="N41" i="25"/>
  <c r="M41" i="25"/>
  <c r="L41" i="25"/>
  <c r="J41" i="25"/>
  <c r="K41" i="25" s="1"/>
  <c r="H41" i="25"/>
  <c r="I41" i="25" s="1"/>
  <c r="F41" i="25"/>
  <c r="E41" i="25"/>
  <c r="D41" i="25"/>
  <c r="C41" i="25"/>
  <c r="B41" i="25"/>
  <c r="G41" i="25" s="1"/>
  <c r="T40" i="25"/>
  <c r="I40" i="25"/>
  <c r="B40" i="25"/>
  <c r="K40" i="25" s="1"/>
  <c r="J39" i="25"/>
  <c r="T39" i="25" s="1"/>
  <c r="I39" i="25"/>
  <c r="B39" i="25"/>
  <c r="G39" i="25" s="1"/>
  <c r="J38" i="25"/>
  <c r="T38" i="25" s="1"/>
  <c r="B38" i="25"/>
  <c r="T37" i="25"/>
  <c r="J37" i="25"/>
  <c r="B37" i="25"/>
  <c r="J36" i="25"/>
  <c r="T36" i="25" s="1"/>
  <c r="T35" i="25" s="1"/>
  <c r="B36" i="25"/>
  <c r="V35" i="25"/>
  <c r="U35" i="25"/>
  <c r="S35" i="25"/>
  <c r="R35" i="25"/>
  <c r="Q35" i="25"/>
  <c r="P35" i="25"/>
  <c r="O35" i="25"/>
  <c r="N35" i="25"/>
  <c r="M35" i="25"/>
  <c r="L35" i="25"/>
  <c r="J35" i="25"/>
  <c r="K35" i="25" s="1"/>
  <c r="H35" i="25"/>
  <c r="I35" i="25" s="1"/>
  <c r="F35" i="25"/>
  <c r="G35" i="25" s="1"/>
  <c r="E35" i="25"/>
  <c r="D35" i="25"/>
  <c r="C35" i="25"/>
  <c r="B35" i="25"/>
  <c r="T34" i="25"/>
  <c r="B34" i="25"/>
  <c r="K34" i="25" s="1"/>
  <c r="T33" i="25"/>
  <c r="B33" i="25"/>
  <c r="K33" i="25" s="1"/>
  <c r="T32" i="25"/>
  <c r="B32" i="25"/>
  <c r="K32" i="25" s="1"/>
  <c r="T31" i="25"/>
  <c r="B31" i="25"/>
  <c r="K31" i="25" s="1"/>
  <c r="T30" i="25"/>
  <c r="B30" i="25"/>
  <c r="K30" i="25" s="1"/>
  <c r="T29" i="25"/>
  <c r="B29" i="25"/>
  <c r="K29" i="25" s="1"/>
  <c r="V28" i="25"/>
  <c r="U28" i="25"/>
  <c r="T28" i="25"/>
  <c r="S28" i="25"/>
  <c r="R28" i="25"/>
  <c r="Q28" i="25"/>
  <c r="P28" i="25"/>
  <c r="O28" i="25"/>
  <c r="N28" i="25"/>
  <c r="M28" i="25"/>
  <c r="L28" i="25"/>
  <c r="J28" i="25"/>
  <c r="K28" i="25" s="1"/>
  <c r="H28" i="25"/>
  <c r="F28" i="25"/>
  <c r="G28" i="25" s="1"/>
  <c r="E28" i="25"/>
  <c r="D28" i="25"/>
  <c r="C28" i="25"/>
  <c r="B28" i="25"/>
  <c r="J27" i="25"/>
  <c r="T27" i="25" s="1"/>
  <c r="I27" i="25"/>
  <c r="B27" i="25"/>
  <c r="G27" i="25" s="1"/>
  <c r="J26" i="25"/>
  <c r="T26" i="25" s="1"/>
  <c r="I26" i="25"/>
  <c r="B26" i="25"/>
  <c r="G26" i="25" s="1"/>
  <c r="J25" i="25"/>
  <c r="T25" i="25" s="1"/>
  <c r="I25" i="25"/>
  <c r="B25" i="25"/>
  <c r="G25" i="25" s="1"/>
  <c r="J24" i="25"/>
  <c r="T24" i="25" s="1"/>
  <c r="B24" i="25"/>
  <c r="J23" i="25"/>
  <c r="K23" i="25" s="1"/>
  <c r="I23" i="25"/>
  <c r="B23" i="25"/>
  <c r="V22" i="25"/>
  <c r="U22" i="25"/>
  <c r="S22" i="25"/>
  <c r="R22" i="25"/>
  <c r="Q22" i="25"/>
  <c r="P22" i="25"/>
  <c r="O22" i="25"/>
  <c r="N22" i="25"/>
  <c r="M22" i="25"/>
  <c r="L22" i="25"/>
  <c r="J22" i="25"/>
  <c r="I22" i="25"/>
  <c r="H22" i="25"/>
  <c r="F22" i="25"/>
  <c r="E22" i="25"/>
  <c r="D22" i="25"/>
  <c r="C22" i="25"/>
  <c r="B22" i="25"/>
  <c r="K22" i="25" s="1"/>
  <c r="V21" i="25"/>
  <c r="U21" i="25"/>
  <c r="T21" i="25"/>
  <c r="S21" i="25"/>
  <c r="R21" i="25"/>
  <c r="Q21" i="25"/>
  <c r="P21" i="25"/>
  <c r="O21" i="25"/>
  <c r="N21" i="25"/>
  <c r="M21" i="25"/>
  <c r="L21" i="25"/>
  <c r="J21" i="25"/>
  <c r="K21" i="25" s="1"/>
  <c r="H21" i="25"/>
  <c r="I21" i="25" s="1"/>
  <c r="F21" i="25"/>
  <c r="G21" i="25" s="1"/>
  <c r="E21" i="25"/>
  <c r="D21" i="25"/>
  <c r="C21" i="25"/>
  <c r="B21" i="25"/>
  <c r="V20" i="25"/>
  <c r="U20" i="25"/>
  <c r="S20" i="25"/>
  <c r="R20" i="25"/>
  <c r="Q20" i="25"/>
  <c r="P20" i="25"/>
  <c r="O20" i="25"/>
  <c r="N20" i="25"/>
  <c r="M20" i="25"/>
  <c r="L20" i="25"/>
  <c r="J20" i="25"/>
  <c r="I20" i="25"/>
  <c r="H20" i="25"/>
  <c r="G20" i="25"/>
  <c r="F20" i="25"/>
  <c r="E20" i="25"/>
  <c r="D20" i="25"/>
  <c r="C20" i="25"/>
  <c r="B20" i="25"/>
  <c r="K20" i="25" s="1"/>
  <c r="V19" i="25"/>
  <c r="U19" i="25"/>
  <c r="S19" i="25"/>
  <c r="R19" i="25"/>
  <c r="Q19" i="25"/>
  <c r="P19" i="25"/>
  <c r="O19" i="25"/>
  <c r="N19" i="25"/>
  <c r="M19" i="25"/>
  <c r="L19" i="25"/>
  <c r="J19" i="25"/>
  <c r="K19" i="25" s="1"/>
  <c r="H19" i="25"/>
  <c r="I19" i="25" s="1"/>
  <c r="F19" i="25"/>
  <c r="G19" i="25" s="1"/>
  <c r="E19" i="25"/>
  <c r="D19" i="25"/>
  <c r="C19" i="25"/>
  <c r="B19" i="25"/>
  <c r="V18" i="25"/>
  <c r="U18" i="25"/>
  <c r="S18" i="25"/>
  <c r="R18" i="25"/>
  <c r="Q18" i="25"/>
  <c r="P18" i="25"/>
  <c r="O18" i="25"/>
  <c r="N18" i="25"/>
  <c r="M18" i="25"/>
  <c r="L18" i="25"/>
  <c r="J18" i="25"/>
  <c r="I18" i="25"/>
  <c r="H18" i="25"/>
  <c r="G18" i="25"/>
  <c r="F18" i="25"/>
  <c r="E18" i="25"/>
  <c r="D18" i="25"/>
  <c r="C18" i="25"/>
  <c r="B18" i="25"/>
  <c r="K18" i="25" s="1"/>
  <c r="V17" i="25"/>
  <c r="U17" i="25"/>
  <c r="S17" i="25"/>
  <c r="R17" i="25"/>
  <c r="Q17" i="25"/>
  <c r="P17" i="25"/>
  <c r="O17" i="25"/>
  <c r="N17" i="25"/>
  <c r="M17" i="25"/>
  <c r="L17" i="25"/>
  <c r="J17" i="25"/>
  <c r="H17" i="25"/>
  <c r="I17" i="25" s="1"/>
  <c r="F17" i="25"/>
  <c r="E17" i="25"/>
  <c r="D17" i="25"/>
  <c r="C17" i="25"/>
  <c r="V16" i="25"/>
  <c r="U16" i="25"/>
  <c r="S16" i="25"/>
  <c r="R16" i="25"/>
  <c r="Q16" i="25"/>
  <c r="P16" i="25"/>
  <c r="O16" i="25"/>
  <c r="N16" i="25"/>
  <c r="M16" i="25"/>
  <c r="L16" i="25"/>
  <c r="J16" i="25"/>
  <c r="I16" i="25"/>
  <c r="H16" i="25"/>
  <c r="F16" i="25"/>
  <c r="E16" i="25"/>
  <c r="D16" i="25"/>
  <c r="C16" i="25"/>
  <c r="V15" i="25"/>
  <c r="U15" i="25"/>
  <c r="S15" i="25"/>
  <c r="R15" i="25"/>
  <c r="Q15" i="25"/>
  <c r="P15" i="25"/>
  <c r="O15" i="25"/>
  <c r="N15" i="25"/>
  <c r="M15" i="25"/>
  <c r="L15" i="25"/>
  <c r="J15" i="25"/>
  <c r="K15" i="25" s="1"/>
  <c r="H15" i="25"/>
  <c r="I15" i="25" s="1"/>
  <c r="F15" i="25"/>
  <c r="G15" i="25" s="1"/>
  <c r="E15" i="25"/>
  <c r="D15" i="25"/>
  <c r="C15" i="25"/>
  <c r="B15" i="25"/>
  <c r="V14" i="25"/>
  <c r="U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V13" i="25"/>
  <c r="U13" i="25"/>
  <c r="S13" i="25"/>
  <c r="R13" i="25"/>
  <c r="Q13" i="25"/>
  <c r="P13" i="25"/>
  <c r="O13" i="25"/>
  <c r="N13" i="25"/>
  <c r="M13" i="25"/>
  <c r="L13" i="25"/>
  <c r="J13" i="25"/>
  <c r="H13" i="25"/>
  <c r="I13" i="25" s="1"/>
  <c r="F13" i="25"/>
  <c r="E13" i="25"/>
  <c r="D13" i="25"/>
  <c r="C13" i="25"/>
  <c r="V12" i="25"/>
  <c r="U12" i="25"/>
  <c r="S12" i="25"/>
  <c r="R12" i="25"/>
  <c r="Q12" i="25"/>
  <c r="P12" i="25"/>
  <c r="O12" i="25"/>
  <c r="N12" i="25"/>
  <c r="M12" i="25"/>
  <c r="L12" i="25"/>
  <c r="J12" i="25"/>
  <c r="I12" i="25"/>
  <c r="H12" i="25"/>
  <c r="F12" i="25"/>
  <c r="E12" i="25"/>
  <c r="D12" i="25"/>
  <c r="C12" i="25"/>
  <c r="W33" i="26" l="1"/>
  <c r="W38" i="26"/>
  <c r="V37" i="26"/>
  <c r="J20" i="26"/>
  <c r="K20" i="26" s="1"/>
  <c r="K39" i="26"/>
  <c r="K21" i="26"/>
  <c r="J17" i="26"/>
  <c r="V22" i="26"/>
  <c r="V23" i="26"/>
  <c r="W23" i="26" s="1"/>
  <c r="V25" i="26"/>
  <c r="V27" i="26"/>
  <c r="V29" i="26"/>
  <c r="V31" i="26"/>
  <c r="V34" i="26"/>
  <c r="W34" i="26" s="1"/>
  <c r="V40" i="26"/>
  <c r="G22" i="25"/>
  <c r="T23" i="25"/>
  <c r="T22" i="25" s="1"/>
  <c r="K25" i="25"/>
  <c r="K26" i="25"/>
  <c r="K27" i="25"/>
  <c r="K39" i="25"/>
  <c r="K46" i="25"/>
  <c r="K47" i="25"/>
  <c r="K50" i="25"/>
  <c r="K51" i="25"/>
  <c r="K54" i="25"/>
  <c r="K61" i="25"/>
  <c r="T63" i="25"/>
  <c r="T55" i="25" s="1"/>
  <c r="K65" i="25"/>
  <c r="K66" i="25"/>
  <c r="T70" i="25"/>
  <c r="T71" i="25"/>
  <c r="T72" i="25"/>
  <c r="T73" i="25"/>
  <c r="T74" i="25"/>
  <c r="T75" i="25"/>
  <c r="T76" i="25"/>
  <c r="T77" i="25"/>
  <c r="T78" i="25"/>
  <c r="T79" i="25"/>
  <c r="K81" i="25"/>
  <c r="T83" i="25"/>
  <c r="T82" i="25" s="1"/>
  <c r="K85" i="25"/>
  <c r="K86" i="25"/>
  <c r="T89" i="25"/>
  <c r="T90" i="25"/>
  <c r="T91" i="25"/>
  <c r="K93" i="25"/>
  <c r="K94" i="25"/>
  <c r="K97" i="25"/>
  <c r="K98" i="25"/>
  <c r="K99" i="25"/>
  <c r="K100" i="25"/>
  <c r="G102" i="25"/>
  <c r="G103" i="25"/>
  <c r="G104" i="25"/>
  <c r="G105" i="25"/>
  <c r="K109" i="25"/>
  <c r="K110" i="25"/>
  <c r="K167" i="25"/>
  <c r="G167" i="25"/>
  <c r="G40" i="25"/>
  <c r="K107" i="25"/>
  <c r="G111" i="25"/>
  <c r="K111" i="25"/>
  <c r="T116" i="25"/>
  <c r="T112" i="25"/>
  <c r="T113" i="25"/>
  <c r="T114" i="25"/>
  <c r="T115" i="25"/>
  <c r="K117" i="25"/>
  <c r="K119" i="25"/>
  <c r="K121" i="25"/>
  <c r="K122" i="25"/>
  <c r="K123" i="25"/>
  <c r="T125" i="25"/>
  <c r="T126" i="25"/>
  <c r="T127" i="25"/>
  <c r="T128" i="25"/>
  <c r="T129" i="25"/>
  <c r="T130" i="25"/>
  <c r="T131" i="25"/>
  <c r="T132" i="25"/>
  <c r="T133" i="25"/>
  <c r="T134" i="25"/>
  <c r="K136" i="25"/>
  <c r="K139" i="25"/>
  <c r="T141" i="25"/>
  <c r="T137" i="25" s="1"/>
  <c r="T18" i="25" s="1"/>
  <c r="T14" i="25" s="1"/>
  <c r="K143" i="25"/>
  <c r="K144" i="25"/>
  <c r="K150" i="25"/>
  <c r="K153" i="25"/>
  <c r="T157" i="25"/>
  <c r="T151" i="25" s="1"/>
  <c r="T19" i="25" s="1"/>
  <c r="T15" i="25" s="1"/>
  <c r="K161" i="25"/>
  <c r="K162" i="25"/>
  <c r="K163" i="25"/>
  <c r="T166" i="25"/>
  <c r="T160" i="25" s="1"/>
  <c r="T20" i="25" s="1"/>
  <c r="K171" i="25"/>
  <c r="B116" i="25"/>
  <c r="B135" i="25"/>
  <c r="W40" i="26" l="1"/>
  <c r="V39" i="26"/>
  <c r="W31" i="26"/>
  <c r="V30" i="26"/>
  <c r="W30" i="26" s="1"/>
  <c r="W27" i="26"/>
  <c r="V26" i="26"/>
  <c r="W26" i="26" s="1"/>
  <c r="K17" i="26"/>
  <c r="J16" i="26"/>
  <c r="K16" i="26" s="1"/>
  <c r="J13" i="26"/>
  <c r="W37" i="26"/>
  <c r="V19" i="26"/>
  <c r="V32" i="26"/>
  <c r="W32" i="26" s="1"/>
  <c r="W29" i="26"/>
  <c r="V28" i="26"/>
  <c r="W28" i="26" s="1"/>
  <c r="W25" i="26"/>
  <c r="V24" i="26"/>
  <c r="W24" i="26" s="1"/>
  <c r="W22" i="26"/>
  <c r="V21" i="26"/>
  <c r="K116" i="25"/>
  <c r="G116" i="25"/>
  <c r="B17" i="25"/>
  <c r="T111" i="25"/>
  <c r="K135" i="25"/>
  <c r="G135" i="25"/>
  <c r="T124" i="25"/>
  <c r="T88" i="25"/>
  <c r="T69" i="25"/>
  <c r="T17" i="25" s="1"/>
  <c r="W21" i="26" l="1"/>
  <c r="V17" i="26"/>
  <c r="V20" i="26"/>
  <c r="W20" i="26" s="1"/>
  <c r="W39" i="26"/>
  <c r="W19" i="26"/>
  <c r="V15" i="26"/>
  <c r="W15" i="26" s="1"/>
  <c r="K13" i="26"/>
  <c r="J12" i="26"/>
  <c r="K12" i="26" s="1"/>
  <c r="T16" i="25"/>
  <c r="T13" i="25"/>
  <c r="T12" i="25" s="1"/>
  <c r="B13" i="25"/>
  <c r="B16" i="25"/>
  <c r="K17" i="25"/>
  <c r="G17" i="25"/>
  <c r="W17" i="26" l="1"/>
  <c r="V16" i="26"/>
  <c r="W16" i="26" s="1"/>
  <c r="V13" i="26"/>
  <c r="K16" i="25"/>
  <c r="G16" i="25"/>
  <c r="B12" i="25"/>
  <c r="G13" i="25"/>
  <c r="K13" i="25"/>
  <c r="W13" i="26" l="1"/>
  <c r="V12" i="26"/>
  <c r="W12" i="26" s="1"/>
  <c r="K12" i="25"/>
  <c r="G12" i="25"/>
  <c r="D9" i="24" l="1"/>
  <c r="E9" i="24"/>
  <c r="F9" i="24"/>
  <c r="C9" i="24"/>
  <c r="C11" i="24"/>
  <c r="E10" i="24"/>
  <c r="F10" i="24"/>
  <c r="D10" i="24"/>
  <c r="C10" i="24" s="1"/>
  <c r="C65" i="24"/>
  <c r="C66" i="24"/>
  <c r="C67" i="24"/>
  <c r="C68" i="24"/>
  <c r="C69" i="24"/>
  <c r="C70" i="24"/>
  <c r="C71" i="24"/>
  <c r="C72" i="24"/>
  <c r="C73" i="24"/>
  <c r="C74" i="24"/>
  <c r="C76" i="24"/>
  <c r="C77" i="24"/>
  <c r="C64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8" i="24"/>
  <c r="C7" i="24"/>
  <c r="F75" i="24"/>
  <c r="E75" i="24"/>
  <c r="F11" i="24"/>
  <c r="E11" i="24"/>
  <c r="F8" i="24"/>
  <c r="E8" i="24"/>
  <c r="D8" i="24"/>
  <c r="D75" i="24"/>
  <c r="D11" i="24"/>
  <c r="C75" i="24" l="1"/>
  <c r="AA117" i="13" l="1"/>
  <c r="AA115" i="13"/>
  <c r="AA86" i="13"/>
  <c r="AA82" i="13"/>
  <c r="AA50" i="13"/>
  <c r="AA49" i="13"/>
  <c r="AA37" i="13"/>
  <c r="AA35" i="13"/>
  <c r="AA12" i="13"/>
  <c r="AA13" i="13"/>
  <c r="AA14" i="13"/>
  <c r="AA15" i="13"/>
  <c r="AA16" i="13"/>
  <c r="AA17" i="13"/>
  <c r="AA18" i="13"/>
  <c r="AA19" i="13"/>
  <c r="AA20" i="13"/>
  <c r="AA21" i="13"/>
  <c r="AA22" i="13"/>
  <c r="AA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46" i="13"/>
  <c r="Y47" i="13"/>
  <c r="Y48" i="13"/>
  <c r="Y49" i="13"/>
  <c r="Y50" i="13"/>
  <c r="Y51" i="13"/>
  <c r="Y52" i="13"/>
  <c r="Y53" i="13"/>
  <c r="Y54" i="13"/>
  <c r="Y55" i="13"/>
  <c r="Y56" i="13"/>
  <c r="Y57" i="13"/>
  <c r="Y58" i="13"/>
  <c r="Y59" i="13"/>
  <c r="Y60" i="13"/>
  <c r="Y61" i="13"/>
  <c r="Y62" i="13"/>
  <c r="Y63" i="13"/>
  <c r="Y64" i="13"/>
  <c r="Y65" i="13"/>
  <c r="Y66" i="13"/>
  <c r="Y67" i="13"/>
  <c r="Y68" i="13"/>
  <c r="Y69" i="13"/>
  <c r="Y70" i="13"/>
  <c r="Y71" i="13"/>
  <c r="Y72" i="13"/>
  <c r="Y73" i="13"/>
  <c r="Y74" i="13"/>
  <c r="Y75" i="13"/>
  <c r="Y76" i="13"/>
  <c r="Y77" i="13"/>
  <c r="Y78" i="13"/>
  <c r="Y79" i="13"/>
  <c r="Y80" i="13"/>
  <c r="Y81" i="13"/>
  <c r="Y82" i="13"/>
  <c r="Y83" i="13"/>
  <c r="Y84" i="13"/>
  <c r="Y85" i="13"/>
  <c r="Y86" i="13"/>
  <c r="Y87" i="13"/>
  <c r="Y88" i="13"/>
  <c r="Y89" i="13"/>
  <c r="Y90" i="13"/>
  <c r="Y91" i="13"/>
  <c r="Y92" i="13"/>
  <c r="Y93" i="13"/>
  <c r="Y94" i="13"/>
  <c r="Y95" i="13"/>
  <c r="Y96" i="13"/>
  <c r="Y97" i="13"/>
  <c r="Y98" i="13"/>
  <c r="Y99" i="13"/>
  <c r="Y100" i="13"/>
  <c r="Y101" i="13"/>
  <c r="Y102" i="13"/>
  <c r="Y103" i="13"/>
  <c r="Y104" i="13"/>
  <c r="Y105" i="13"/>
  <c r="Y106" i="13"/>
  <c r="Y107" i="13"/>
  <c r="Y108" i="13"/>
  <c r="Y109" i="13"/>
  <c r="Y110" i="13"/>
  <c r="Y111" i="13"/>
  <c r="Y112" i="13"/>
  <c r="Y113" i="13"/>
  <c r="Y114" i="13"/>
  <c r="Y115" i="13"/>
  <c r="Y116" i="13"/>
  <c r="Y117" i="13"/>
  <c r="Y118" i="13"/>
  <c r="Y119" i="13"/>
  <c r="Y120" i="13"/>
  <c r="Y121" i="13"/>
  <c r="Y122" i="13"/>
  <c r="Y123" i="13"/>
  <c r="Y124" i="13"/>
  <c r="Y125" i="13"/>
  <c r="Y126" i="13"/>
  <c r="Y127" i="13"/>
  <c r="Y128" i="13"/>
  <c r="Y129" i="13"/>
  <c r="Y130" i="13"/>
  <c r="Y131" i="13"/>
  <c r="Y132" i="13"/>
  <c r="Y133" i="13"/>
  <c r="Y134" i="13"/>
  <c r="Y135" i="13"/>
  <c r="Y136" i="13"/>
  <c r="Y137" i="13"/>
  <c r="Y138" i="13"/>
  <c r="Y139" i="13"/>
  <c r="Y140" i="13"/>
  <c r="Y141" i="13"/>
  <c r="Y142" i="13"/>
  <c r="Y143" i="13"/>
  <c r="Y144" i="13"/>
  <c r="Y145" i="13"/>
  <c r="Y146" i="13"/>
  <c r="Y147" i="13"/>
  <c r="Y148" i="13"/>
  <c r="Y149" i="13"/>
  <c r="Y150" i="13"/>
  <c r="Y151" i="13"/>
  <c r="Y152" i="13"/>
  <c r="Y153" i="13"/>
  <c r="Y154" i="13"/>
  <c r="Y155" i="13"/>
  <c r="Y156" i="13"/>
  <c r="Y157" i="13"/>
  <c r="Y158" i="13"/>
  <c r="Y160" i="13"/>
  <c r="Y161" i="13"/>
  <c r="Y162" i="13"/>
  <c r="Y163" i="13"/>
  <c r="Y164" i="13"/>
  <c r="Y165" i="13"/>
  <c r="Y166" i="13"/>
  <c r="Y167" i="13"/>
  <c r="Y168" i="13"/>
  <c r="Y169" i="13"/>
  <c r="M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65" i="13"/>
  <c r="O66" i="13"/>
  <c r="O67" i="13"/>
  <c r="O68" i="13"/>
  <c r="O69" i="13"/>
  <c r="O70" i="13"/>
  <c r="O71" i="13"/>
  <c r="O72" i="13"/>
  <c r="O73" i="13"/>
  <c r="O74" i="13"/>
  <c r="O75" i="13"/>
  <c r="O76" i="13"/>
  <c r="O77" i="13"/>
  <c r="O78" i="13"/>
  <c r="O79" i="13"/>
  <c r="O80" i="13"/>
  <c r="O81" i="13"/>
  <c r="O82" i="13"/>
  <c r="O83" i="13"/>
  <c r="O84" i="13"/>
  <c r="O85" i="13"/>
  <c r="O86" i="13"/>
  <c r="O87" i="13"/>
  <c r="O88" i="13"/>
  <c r="O89" i="13"/>
  <c r="O90" i="13"/>
  <c r="O91" i="13"/>
  <c r="O92" i="13"/>
  <c r="O93" i="13"/>
  <c r="O94" i="13"/>
  <c r="O95" i="13"/>
  <c r="O96" i="13"/>
  <c r="O97" i="13"/>
  <c r="O98" i="13"/>
  <c r="O99" i="13"/>
  <c r="O100" i="13"/>
  <c r="O101" i="13"/>
  <c r="O102" i="13"/>
  <c r="O103" i="13"/>
  <c r="O104" i="13"/>
  <c r="O105" i="13"/>
  <c r="O106" i="13"/>
  <c r="O107" i="13"/>
  <c r="O108" i="13"/>
  <c r="O109" i="13"/>
  <c r="O110" i="13"/>
  <c r="O111" i="13"/>
  <c r="O112" i="13"/>
  <c r="O113" i="13"/>
  <c r="O114" i="13"/>
  <c r="O115" i="13"/>
  <c r="O116" i="13"/>
  <c r="O117" i="13"/>
  <c r="O118" i="13"/>
  <c r="O119" i="13"/>
  <c r="O120" i="13"/>
  <c r="O121" i="13"/>
  <c r="O122" i="13"/>
  <c r="O123" i="13"/>
  <c r="O124" i="13"/>
  <c r="O125" i="13"/>
  <c r="O126" i="13"/>
  <c r="O127" i="13"/>
  <c r="O128" i="13"/>
  <c r="O129" i="13"/>
  <c r="O130" i="13"/>
  <c r="O131" i="13"/>
  <c r="O132" i="13"/>
  <c r="O133" i="13"/>
  <c r="O134" i="13"/>
  <c r="O135" i="13"/>
  <c r="O136" i="13"/>
  <c r="O137" i="13"/>
  <c r="O138" i="13"/>
  <c r="O139" i="13"/>
  <c r="O140" i="13"/>
  <c r="O141" i="13"/>
  <c r="O142" i="13"/>
  <c r="O143" i="13"/>
  <c r="O144" i="13"/>
  <c r="O145" i="13"/>
  <c r="O146" i="13"/>
  <c r="O147" i="13"/>
  <c r="O148" i="13"/>
  <c r="O149" i="13"/>
  <c r="O150" i="13"/>
  <c r="O151" i="13"/>
  <c r="O152" i="13"/>
  <c r="O153" i="13"/>
  <c r="O154" i="13"/>
  <c r="O155" i="13"/>
  <c r="O156" i="13"/>
  <c r="O157" i="13"/>
  <c r="O158" i="13"/>
  <c r="O160" i="13"/>
  <c r="O161" i="13"/>
  <c r="O162" i="13"/>
  <c r="O163" i="13"/>
  <c r="O164" i="13"/>
  <c r="O165" i="13"/>
  <c r="O166" i="13"/>
  <c r="O167" i="13"/>
  <c r="O168" i="13"/>
  <c r="O169" i="13"/>
  <c r="O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139" i="13"/>
  <c r="M140" i="13"/>
  <c r="M141" i="13"/>
  <c r="M142" i="13"/>
  <c r="M143" i="13"/>
  <c r="M144" i="13"/>
  <c r="M145" i="13"/>
  <c r="M146" i="13"/>
  <c r="M147" i="13"/>
  <c r="M148" i="13"/>
  <c r="M149" i="13"/>
  <c r="M150" i="13"/>
  <c r="M151" i="13"/>
  <c r="M152" i="13"/>
  <c r="M153" i="13"/>
  <c r="M154" i="13"/>
  <c r="M155" i="13"/>
  <c r="M156" i="13"/>
  <c r="M157" i="13"/>
  <c r="M158" i="13"/>
  <c r="M160" i="13"/>
  <c r="M161" i="13"/>
  <c r="M162" i="13"/>
  <c r="M163" i="13"/>
  <c r="M164" i="13"/>
  <c r="M165" i="13"/>
  <c r="M166" i="13"/>
  <c r="M167" i="13"/>
  <c r="M168" i="13"/>
  <c r="M169" i="13"/>
  <c r="N36" i="13" l="1"/>
  <c r="N37" i="13"/>
  <c r="N38" i="13"/>
  <c r="N39" i="13"/>
  <c r="N40" i="13"/>
  <c r="N42" i="13"/>
  <c r="N43" i="13"/>
  <c r="N44" i="13"/>
  <c r="N45" i="13"/>
  <c r="N46" i="13"/>
  <c r="N47" i="13"/>
  <c r="N48" i="13"/>
  <c r="N50" i="13"/>
  <c r="N51" i="13"/>
  <c r="N52" i="13"/>
  <c r="N53" i="13"/>
  <c r="N54" i="13"/>
  <c r="N56" i="13"/>
  <c r="N57" i="13"/>
  <c r="N58" i="13"/>
  <c r="N59" i="13"/>
  <c r="N60" i="13"/>
  <c r="N61" i="13"/>
  <c r="N62" i="13"/>
  <c r="N63" i="13"/>
  <c r="N64" i="13"/>
  <c r="N65" i="13"/>
  <c r="N66" i="13"/>
  <c r="N68" i="13"/>
  <c r="N70" i="13"/>
  <c r="N71" i="13"/>
  <c r="N72" i="13"/>
  <c r="N73" i="13"/>
  <c r="N74" i="13"/>
  <c r="N75" i="13"/>
  <c r="N76" i="13"/>
  <c r="N77" i="13"/>
  <c r="N78" i="13"/>
  <c r="N79" i="13"/>
  <c r="N81" i="13"/>
  <c r="N83" i="13"/>
  <c r="N84" i="13"/>
  <c r="N85" i="13"/>
  <c r="N86" i="13"/>
  <c r="N87" i="13"/>
  <c r="N89" i="13"/>
  <c r="N90" i="13"/>
  <c r="N91" i="13"/>
  <c r="N93" i="13"/>
  <c r="N94" i="13"/>
  <c r="N95" i="13"/>
  <c r="N97" i="13"/>
  <c r="N98" i="13"/>
  <c r="N99" i="13"/>
  <c r="N100" i="13"/>
  <c r="N101" i="13"/>
  <c r="N102" i="13"/>
  <c r="N103" i="13"/>
  <c r="N104" i="13"/>
  <c r="N105" i="13"/>
  <c r="N107" i="13"/>
  <c r="N108" i="13"/>
  <c r="N109" i="13"/>
  <c r="N111" i="13"/>
  <c r="N112" i="13"/>
  <c r="N113" i="13"/>
  <c r="N114" i="13"/>
  <c r="N116" i="13"/>
  <c r="N117" i="13"/>
  <c r="N118" i="13"/>
  <c r="N119" i="13"/>
  <c r="N120" i="13"/>
  <c r="N121" i="13"/>
  <c r="N122" i="13"/>
  <c r="N124" i="13"/>
  <c r="N125" i="13"/>
  <c r="N126" i="13"/>
  <c r="N127" i="13"/>
  <c r="N128" i="13"/>
  <c r="N129" i="13"/>
  <c r="N130" i="13"/>
  <c r="N131" i="13"/>
  <c r="N132" i="13"/>
  <c r="N133" i="13"/>
  <c r="N135" i="13"/>
  <c r="N137" i="13"/>
  <c r="N138" i="13"/>
  <c r="N139" i="13"/>
  <c r="N140" i="13"/>
  <c r="N141" i="13"/>
  <c r="N142" i="13"/>
  <c r="N143" i="13"/>
  <c r="N144" i="13"/>
  <c r="N145" i="13"/>
  <c r="N146" i="13"/>
  <c r="N147" i="13"/>
  <c r="N148" i="13"/>
  <c r="N149" i="13"/>
  <c r="N151" i="13"/>
  <c r="N152" i="13"/>
  <c r="N153" i="13"/>
  <c r="N154" i="13"/>
  <c r="N155" i="13"/>
  <c r="N156" i="13"/>
  <c r="N157" i="13"/>
  <c r="N159" i="13"/>
  <c r="N160" i="13"/>
  <c r="N161" i="13"/>
  <c r="N162" i="13"/>
  <c r="N163" i="13"/>
  <c r="N164" i="13"/>
  <c r="N166" i="13"/>
  <c r="N167" i="13"/>
  <c r="N168" i="13"/>
  <c r="N169" i="13"/>
  <c r="N34" i="13"/>
  <c r="N33" i="13"/>
  <c r="N32" i="13"/>
  <c r="N31" i="13"/>
  <c r="N30" i="13"/>
  <c r="N29" i="13"/>
  <c r="N24" i="13"/>
  <c r="N25" i="13"/>
  <c r="N26" i="13"/>
  <c r="N27" i="13"/>
  <c r="N23" i="13"/>
  <c r="S65" i="17"/>
  <c r="O100" i="17"/>
  <c r="O14" i="17" s="1"/>
  <c r="O96" i="17"/>
  <c r="O13" i="17" s="1"/>
  <c r="O10" i="17" s="1"/>
  <c r="O94" i="17"/>
  <c r="O87" i="17"/>
  <c r="O80" i="17"/>
  <c r="O77" i="17"/>
  <c r="O73" i="17"/>
  <c r="O68" i="17"/>
  <c r="O64" i="17"/>
  <c r="O62" i="17"/>
  <c r="O58" i="17"/>
  <c r="O56" i="17"/>
  <c r="O46" i="17"/>
  <c r="O44" i="17"/>
  <c r="O38" i="17"/>
  <c r="O34" i="17"/>
  <c r="O28" i="17"/>
  <c r="O24" i="17"/>
  <c r="O20" i="17"/>
  <c r="O12" i="17" s="1"/>
  <c r="O16" i="17"/>
  <c r="I102" i="17"/>
  <c r="I101" i="17"/>
  <c r="I99" i="17"/>
  <c r="I98" i="17"/>
  <c r="I97" i="17"/>
  <c r="I95" i="17"/>
  <c r="I93" i="17"/>
  <c r="I92" i="17"/>
  <c r="I91" i="17"/>
  <c r="I90" i="17"/>
  <c r="I89" i="17"/>
  <c r="I88" i="17"/>
  <c r="I86" i="17"/>
  <c r="I85" i="17"/>
  <c r="I84" i="17"/>
  <c r="I83" i="17"/>
  <c r="I82" i="17"/>
  <c r="I81" i="17"/>
  <c r="I79" i="17"/>
  <c r="I78" i="17"/>
  <c r="I76" i="17"/>
  <c r="I75" i="17"/>
  <c r="I74" i="17"/>
  <c r="I72" i="17"/>
  <c r="I71" i="17"/>
  <c r="I70" i="17"/>
  <c r="I69" i="17"/>
  <c r="I67" i="17"/>
  <c r="I66" i="17"/>
  <c r="I65" i="17"/>
  <c r="I63" i="17"/>
  <c r="I61" i="17"/>
  <c r="I60" i="17"/>
  <c r="I59" i="17"/>
  <c r="I57" i="17"/>
  <c r="I55" i="17"/>
  <c r="I54" i="17"/>
  <c r="I53" i="17"/>
  <c r="I52" i="17"/>
  <c r="I51" i="17"/>
  <c r="I50" i="17"/>
  <c r="I49" i="17"/>
  <c r="I48" i="17"/>
  <c r="I47" i="17"/>
  <c r="I45" i="17"/>
  <c r="I43" i="17"/>
  <c r="I42" i="17"/>
  <c r="I41" i="17"/>
  <c r="I40" i="17"/>
  <c r="I39" i="17"/>
  <c r="I37" i="17"/>
  <c r="I36" i="17"/>
  <c r="I35" i="17"/>
  <c r="I33" i="17"/>
  <c r="I32" i="17"/>
  <c r="I31" i="17"/>
  <c r="I30" i="17"/>
  <c r="I29" i="17"/>
  <c r="I27" i="17"/>
  <c r="I26" i="17"/>
  <c r="I25" i="17"/>
  <c r="I23" i="17"/>
  <c r="I22" i="17"/>
  <c r="I21" i="17"/>
  <c r="I19" i="17"/>
  <c r="I18" i="17"/>
  <c r="I17" i="17"/>
  <c r="R38" i="17"/>
  <c r="P100" i="17"/>
  <c r="P14" i="17" s="1"/>
  <c r="P96" i="17"/>
  <c r="P94" i="17"/>
  <c r="P87" i="17"/>
  <c r="P80" i="17"/>
  <c r="P77" i="17"/>
  <c r="P73" i="17"/>
  <c r="P68" i="17"/>
  <c r="P64" i="17"/>
  <c r="P62" i="17"/>
  <c r="P58" i="17"/>
  <c r="P56" i="17"/>
  <c r="P46" i="17"/>
  <c r="P44" i="17"/>
  <c r="P38" i="17"/>
  <c r="P34" i="17"/>
  <c r="P28" i="17"/>
  <c r="P24" i="17"/>
  <c r="P20" i="17"/>
  <c r="P12" i="17" s="1"/>
  <c r="P16" i="17"/>
  <c r="P15" i="17"/>
  <c r="P13" i="17"/>
  <c r="P10" i="17" s="1"/>
  <c r="I16" i="17" l="1"/>
  <c r="O11" i="17"/>
  <c r="P11" i="17"/>
  <c r="P9" i="17"/>
  <c r="P8" i="17" s="1"/>
  <c r="O9" i="17" l="1"/>
  <c r="U9" i="17"/>
  <c r="V9" i="17"/>
  <c r="U10" i="17"/>
  <c r="V10" i="17"/>
  <c r="O15" i="17"/>
  <c r="U15" i="17"/>
  <c r="V15" i="17"/>
  <c r="N30" i="6"/>
  <c r="N31" i="6"/>
  <c r="N32" i="6"/>
  <c r="N33" i="6"/>
  <c r="N34" i="6"/>
  <c r="N35" i="6"/>
  <c r="N37" i="6"/>
  <c r="N38" i="6"/>
  <c r="N39" i="6"/>
  <c r="N40" i="6"/>
  <c r="N41" i="6"/>
  <c r="N43" i="6"/>
  <c r="N44" i="6"/>
  <c r="N45" i="6"/>
  <c r="N46" i="6"/>
  <c r="N47" i="6"/>
  <c r="N48" i="6"/>
  <c r="N49" i="6"/>
  <c r="N51" i="6"/>
  <c r="N52" i="6"/>
  <c r="N53" i="6"/>
  <c r="N54" i="6"/>
  <c r="N55" i="6"/>
  <c r="N57" i="6"/>
  <c r="N58" i="6"/>
  <c r="N59" i="6"/>
  <c r="N60" i="6"/>
  <c r="N61" i="6"/>
  <c r="N62" i="6"/>
  <c r="N63" i="6"/>
  <c r="N64" i="6"/>
  <c r="N65" i="6"/>
  <c r="N66" i="6"/>
  <c r="N67" i="6"/>
  <c r="N69" i="6"/>
  <c r="N71" i="6"/>
  <c r="N72" i="6"/>
  <c r="N73" i="6"/>
  <c r="N74" i="6"/>
  <c r="N75" i="6"/>
  <c r="N76" i="6"/>
  <c r="N77" i="6"/>
  <c r="N78" i="6"/>
  <c r="N79" i="6"/>
  <c r="N80" i="6"/>
  <c r="N82" i="6"/>
  <c r="N84" i="6"/>
  <c r="N85" i="6"/>
  <c r="N86" i="6"/>
  <c r="N87" i="6"/>
  <c r="N88" i="6"/>
  <c r="N90" i="6"/>
  <c r="N91" i="6"/>
  <c r="N92" i="6"/>
  <c r="N94" i="6"/>
  <c r="N95" i="6"/>
  <c r="N96" i="6"/>
  <c r="N98" i="6"/>
  <c r="N99" i="6"/>
  <c r="N100" i="6"/>
  <c r="N101" i="6"/>
  <c r="N102" i="6"/>
  <c r="N103" i="6"/>
  <c r="N104" i="6"/>
  <c r="N105" i="6"/>
  <c r="N106" i="6"/>
  <c r="N108" i="6"/>
  <c r="N109" i="6"/>
  <c r="N110" i="6"/>
  <c r="N112" i="6"/>
  <c r="N113" i="6"/>
  <c r="N114" i="6"/>
  <c r="N115" i="6"/>
  <c r="N117" i="6"/>
  <c r="N118" i="6"/>
  <c r="N119" i="6"/>
  <c r="N120" i="6"/>
  <c r="N121" i="6"/>
  <c r="N122" i="6"/>
  <c r="N123" i="6"/>
  <c r="N125" i="6"/>
  <c r="N126" i="6"/>
  <c r="N127" i="6"/>
  <c r="N128" i="6"/>
  <c r="N129" i="6"/>
  <c r="N130" i="6"/>
  <c r="N131" i="6"/>
  <c r="N132" i="6"/>
  <c r="N133" i="6"/>
  <c r="N134" i="6"/>
  <c r="N136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2" i="6"/>
  <c r="N153" i="6"/>
  <c r="N154" i="6"/>
  <c r="N155" i="6"/>
  <c r="N156" i="6"/>
  <c r="N157" i="6"/>
  <c r="N158" i="6"/>
  <c r="N160" i="6"/>
  <c r="N161" i="6"/>
  <c r="N162" i="6"/>
  <c r="N163" i="6"/>
  <c r="N164" i="6"/>
  <c r="N165" i="6"/>
  <c r="N167" i="6"/>
  <c r="N168" i="6"/>
  <c r="N169" i="6"/>
  <c r="N170" i="6"/>
  <c r="N25" i="6"/>
  <c r="N26" i="6"/>
  <c r="N27" i="6"/>
  <c r="N28" i="6"/>
  <c r="N24" i="6"/>
  <c r="U8" i="17" l="1"/>
  <c r="V8" i="17"/>
  <c r="O8" i="17"/>
  <c r="M6" i="21"/>
  <c r="L6" i="21"/>
  <c r="J6" i="21"/>
  <c r="I6" i="21"/>
  <c r="H6" i="21"/>
  <c r="G6" i="21"/>
  <c r="F67" i="21"/>
  <c r="C67" i="21"/>
  <c r="B67" i="21"/>
  <c r="F66" i="21"/>
  <c r="C66" i="21"/>
  <c r="B66" i="21"/>
  <c r="F65" i="21"/>
  <c r="C65" i="21"/>
  <c r="B65" i="21"/>
  <c r="F64" i="21"/>
  <c r="C64" i="21"/>
  <c r="B64" i="21"/>
  <c r="F63" i="21"/>
  <c r="C63" i="21"/>
  <c r="B63" i="21"/>
  <c r="F62" i="21"/>
  <c r="C62" i="21"/>
  <c r="B62" i="21"/>
  <c r="F61" i="21"/>
  <c r="C61" i="21"/>
  <c r="B61" i="21"/>
  <c r="F60" i="21"/>
  <c r="C60" i="21"/>
  <c r="B60" i="21"/>
  <c r="F59" i="21"/>
  <c r="C59" i="21"/>
  <c r="B59" i="21"/>
  <c r="F58" i="21"/>
  <c r="C58" i="21"/>
  <c r="B58" i="21"/>
  <c r="F57" i="21"/>
  <c r="C57" i="21"/>
  <c r="B57" i="21"/>
  <c r="F56" i="21"/>
  <c r="C56" i="21"/>
  <c r="B56" i="21"/>
  <c r="F55" i="21"/>
  <c r="C55" i="21"/>
  <c r="B55" i="21"/>
  <c r="F54" i="21"/>
  <c r="C54" i="21"/>
  <c r="B54" i="21"/>
  <c r="F53" i="21"/>
  <c r="C53" i="21"/>
  <c r="B53" i="21"/>
  <c r="F52" i="21"/>
  <c r="C52" i="21"/>
  <c r="B52" i="21"/>
  <c r="F51" i="21"/>
  <c r="C51" i="21"/>
  <c r="B51" i="21"/>
  <c r="F50" i="21"/>
  <c r="C50" i="21"/>
  <c r="B50" i="21"/>
  <c r="F48" i="21"/>
  <c r="C48" i="21"/>
  <c r="B48" i="21"/>
  <c r="F46" i="21"/>
  <c r="C46" i="21"/>
  <c r="B46" i="21"/>
  <c r="F45" i="21"/>
  <c r="C45" i="21"/>
  <c r="B45" i="21"/>
  <c r="F44" i="21"/>
  <c r="C44" i="21"/>
  <c r="B44" i="21"/>
  <c r="M43" i="21"/>
  <c r="L43" i="21"/>
  <c r="K43" i="21"/>
  <c r="J43" i="21"/>
  <c r="I43" i="21"/>
  <c r="H43" i="21"/>
  <c r="G43" i="21"/>
  <c r="F43" i="21" s="1"/>
  <c r="E43" i="21"/>
  <c r="D43" i="21"/>
  <c r="C43" i="21"/>
  <c r="B43" i="21"/>
  <c r="F42" i="21"/>
  <c r="C42" i="21"/>
  <c r="B42" i="21"/>
  <c r="F41" i="21"/>
  <c r="C41" i="21"/>
  <c r="B41" i="21"/>
  <c r="F40" i="21"/>
  <c r="C40" i="21"/>
  <c r="B40" i="21"/>
  <c r="F39" i="21"/>
  <c r="C39" i="21"/>
  <c r="B39" i="21"/>
  <c r="F38" i="21"/>
  <c r="C38" i="21"/>
  <c r="B38" i="21"/>
  <c r="F37" i="21"/>
  <c r="C37" i="21"/>
  <c r="B37" i="21"/>
  <c r="F36" i="21"/>
  <c r="C36" i="21"/>
  <c r="B36" i="21"/>
  <c r="M35" i="21"/>
  <c r="L35" i="21"/>
  <c r="K35" i="21"/>
  <c r="J35" i="21"/>
  <c r="I35" i="21"/>
  <c r="H35" i="21"/>
  <c r="G35" i="21"/>
  <c r="F35" i="21" s="1"/>
  <c r="E35" i="21"/>
  <c r="D35" i="21"/>
  <c r="C35" i="21"/>
  <c r="B35" i="21"/>
  <c r="F34" i="21"/>
  <c r="C34" i="21"/>
  <c r="B34" i="21"/>
  <c r="F33" i="21"/>
  <c r="C33" i="21"/>
  <c r="B33" i="21"/>
  <c r="F32" i="21"/>
  <c r="C32" i="21"/>
  <c r="B32" i="21"/>
  <c r="F31" i="21"/>
  <c r="C31" i="21"/>
  <c r="B31" i="21"/>
  <c r="F30" i="21"/>
  <c r="C30" i="21"/>
  <c r="B30" i="21"/>
  <c r="M29" i="21"/>
  <c r="L29" i="21"/>
  <c r="K29" i="21"/>
  <c r="J29" i="21"/>
  <c r="I29" i="21"/>
  <c r="H29" i="21"/>
  <c r="G29" i="21"/>
  <c r="E29" i="21"/>
  <c r="D29" i="21"/>
  <c r="C29" i="21"/>
  <c r="F28" i="21"/>
  <c r="C28" i="21"/>
  <c r="B28" i="21"/>
  <c r="F27" i="21"/>
  <c r="C27" i="21"/>
  <c r="B27" i="21"/>
  <c r="F26" i="21"/>
  <c r="C26" i="21"/>
  <c r="B26" i="21"/>
  <c r="F25" i="21"/>
  <c r="C25" i="21"/>
  <c r="B25" i="21"/>
  <c r="F24" i="21"/>
  <c r="C24" i="21"/>
  <c r="B24" i="21"/>
  <c r="M23" i="21"/>
  <c r="L23" i="21"/>
  <c r="K23" i="21"/>
  <c r="J23" i="21"/>
  <c r="I23" i="21"/>
  <c r="H23" i="21"/>
  <c r="G23" i="21"/>
  <c r="E23" i="21"/>
  <c r="D23" i="21"/>
  <c r="C23" i="21"/>
  <c r="F22" i="21"/>
  <c r="C22" i="21"/>
  <c r="B22" i="21"/>
  <c r="F21" i="21"/>
  <c r="C21" i="21"/>
  <c r="B21" i="21"/>
  <c r="F20" i="21"/>
  <c r="C20" i="21"/>
  <c r="B20" i="21"/>
  <c r="F19" i="21"/>
  <c r="B19" i="21" s="1"/>
  <c r="C19" i="21"/>
  <c r="F18" i="21"/>
  <c r="C18" i="21"/>
  <c r="B18" i="21"/>
  <c r="F17" i="21"/>
  <c r="B17" i="21" s="1"/>
  <c r="C17" i="21"/>
  <c r="F16" i="21"/>
  <c r="C16" i="21"/>
  <c r="B16" i="21"/>
  <c r="F15" i="21"/>
  <c r="C15" i="21"/>
  <c r="B15" i="21"/>
  <c r="F14" i="21"/>
  <c r="C14" i="21"/>
  <c r="B14" i="21"/>
  <c r="F13" i="21"/>
  <c r="C13" i="21"/>
  <c r="B13" i="21"/>
  <c r="F12" i="21"/>
  <c r="B12" i="21" s="1"/>
  <c r="C12" i="21"/>
  <c r="F11" i="21"/>
  <c r="B11" i="21" s="1"/>
  <c r="F10" i="21"/>
  <c r="C10" i="21"/>
  <c r="B10" i="21"/>
  <c r="F9" i="21"/>
  <c r="C9" i="21"/>
  <c r="B9" i="21"/>
  <c r="M8" i="21"/>
  <c r="M47" i="21" s="1"/>
  <c r="L8" i="21"/>
  <c r="K8" i="21"/>
  <c r="K47" i="21" s="1"/>
  <c r="K6" i="21" s="1"/>
  <c r="J8" i="21"/>
  <c r="J47" i="21" s="1"/>
  <c r="I8" i="21"/>
  <c r="I47" i="21" s="1"/>
  <c r="H8" i="21"/>
  <c r="H47" i="21" s="1"/>
  <c r="G8" i="21"/>
  <c r="G47" i="21" s="1"/>
  <c r="E8" i="21"/>
  <c r="D8" i="21"/>
  <c r="D47" i="21" s="1"/>
  <c r="D6" i="21" s="1"/>
  <c r="C8" i="21"/>
  <c r="C47" i="21" l="1"/>
  <c r="C6" i="21" s="1"/>
  <c r="L47" i="21"/>
  <c r="B23" i="21"/>
  <c r="B29" i="21"/>
  <c r="E47" i="21"/>
  <c r="E6" i="21" s="1"/>
  <c r="F29" i="21"/>
  <c r="F23" i="21"/>
  <c r="B8" i="21"/>
  <c r="F8" i="21"/>
  <c r="F6" i="21"/>
  <c r="B47" i="21" l="1"/>
  <c r="B6" i="21" s="1"/>
  <c r="F47" i="21"/>
  <c r="G13" i="5" l="1"/>
  <c r="H13" i="5"/>
  <c r="E13" i="5"/>
  <c r="F15" i="3" l="1"/>
  <c r="G15" i="3"/>
  <c r="E24" i="3" l="1"/>
  <c r="N9" i="5" l="1"/>
  <c r="N10" i="5"/>
  <c r="N11" i="5"/>
  <c r="N12" i="5"/>
  <c r="N13" i="5"/>
  <c r="N14" i="5"/>
  <c r="N15" i="5"/>
  <c r="N17" i="5"/>
  <c r="N18" i="5"/>
  <c r="N19" i="5"/>
  <c r="N20" i="5"/>
  <c r="N21" i="5"/>
  <c r="N22" i="5"/>
  <c r="N23" i="5"/>
  <c r="N24" i="5"/>
  <c r="N25" i="5"/>
  <c r="N26" i="5"/>
  <c r="L11" i="5"/>
  <c r="J10" i="5"/>
  <c r="H10" i="5"/>
  <c r="D23" i="3"/>
  <c r="E23" i="3"/>
  <c r="F23" i="3"/>
  <c r="G23" i="3"/>
  <c r="H23" i="3"/>
  <c r="I23" i="3"/>
  <c r="C23" i="3"/>
  <c r="D25" i="3"/>
  <c r="E25" i="3"/>
  <c r="F25" i="3"/>
  <c r="G25" i="3"/>
  <c r="H25" i="3"/>
  <c r="D24" i="3"/>
  <c r="F24" i="3"/>
  <c r="G24" i="3"/>
  <c r="H24" i="3"/>
  <c r="C24" i="3"/>
  <c r="C25" i="5"/>
  <c r="AE14" i="20" l="1"/>
  <c r="AE21" i="20"/>
  <c r="AB21" i="20"/>
  <c r="AA21" i="20"/>
  <c r="Z21" i="20"/>
  <c r="Y21" i="20"/>
  <c r="X21" i="20"/>
  <c r="D12" i="19" l="1"/>
  <c r="O33" i="19" l="1"/>
  <c r="R33" i="19" s="1"/>
  <c r="O99" i="19"/>
  <c r="R99" i="19" s="1"/>
  <c r="O89" i="19"/>
  <c r="R89" i="19" s="1"/>
  <c r="U89" i="19" s="1"/>
  <c r="O86" i="19"/>
  <c r="R86" i="19" s="1"/>
  <c r="O67" i="19"/>
  <c r="R67" i="19" s="1"/>
  <c r="O56" i="19"/>
  <c r="R56" i="19" s="1"/>
  <c r="O52" i="19"/>
  <c r="R52" i="19" s="1"/>
  <c r="O48" i="19"/>
  <c r="R48" i="19" s="1"/>
  <c r="O37" i="19"/>
  <c r="R37" i="19" s="1"/>
  <c r="AC48" i="19" l="1"/>
  <c r="AD48" i="19" s="1"/>
  <c r="U48" i="19"/>
  <c r="S48" i="19"/>
  <c r="U56" i="19"/>
  <c r="S56" i="19"/>
  <c r="AC86" i="19"/>
  <c r="AD86" i="19" s="1"/>
  <c r="U86" i="19"/>
  <c r="AC99" i="19"/>
  <c r="AD99" i="19" s="1"/>
  <c r="U99" i="19"/>
  <c r="S86" i="19"/>
  <c r="AC37" i="19"/>
  <c r="AD37" i="19" s="1"/>
  <c r="U37" i="19"/>
  <c r="S37" i="19"/>
  <c r="AC52" i="19"/>
  <c r="AD52" i="19" s="1"/>
  <c r="U52" i="19"/>
  <c r="S52" i="19"/>
  <c r="AC67" i="19"/>
  <c r="AD67" i="19" s="1"/>
  <c r="U67" i="19"/>
  <c r="S67" i="19"/>
  <c r="AC33" i="19"/>
  <c r="AD33" i="19" s="1"/>
  <c r="U33" i="19"/>
  <c r="S33" i="19"/>
  <c r="S99" i="19"/>
  <c r="S89" i="19"/>
  <c r="V33" i="19"/>
  <c r="W33" i="19" s="1"/>
  <c r="V99" i="19"/>
  <c r="W99" i="19" s="1"/>
  <c r="V89" i="19"/>
  <c r="W89" i="19" s="1"/>
  <c r="AC89" i="19"/>
  <c r="AD89" i="19" s="1"/>
  <c r="V86" i="19"/>
  <c r="W86" i="19" s="1"/>
  <c r="V67" i="19"/>
  <c r="W67" i="19" s="1"/>
  <c r="V56" i="19"/>
  <c r="W56" i="19" s="1"/>
  <c r="AC56" i="19"/>
  <c r="AD56" i="19" s="1"/>
  <c r="V52" i="19"/>
  <c r="W52" i="19" s="1"/>
  <c r="V48" i="19"/>
  <c r="W48" i="19" s="1"/>
  <c r="V37" i="19"/>
  <c r="W37" i="19" s="1"/>
  <c r="O25" i="20"/>
  <c r="R25" i="20" s="1"/>
  <c r="O24" i="20"/>
  <c r="R24" i="20" s="1"/>
  <c r="O23" i="20"/>
  <c r="R23" i="20" s="1"/>
  <c r="O22" i="20"/>
  <c r="R22" i="20" s="1"/>
  <c r="T21" i="20"/>
  <c r="Q21" i="20"/>
  <c r="P21" i="20"/>
  <c r="N21" i="20"/>
  <c r="M21" i="20"/>
  <c r="L21" i="20"/>
  <c r="K21" i="20"/>
  <c r="J21" i="20"/>
  <c r="I21" i="20"/>
  <c r="H21" i="20"/>
  <c r="G21" i="20"/>
  <c r="F21" i="20"/>
  <c r="E21" i="20"/>
  <c r="D21" i="20"/>
  <c r="O15" i="20"/>
  <c r="R15" i="20" s="1"/>
  <c r="O20" i="20"/>
  <c r="R20" i="20" s="1"/>
  <c r="O19" i="20"/>
  <c r="R19" i="20" s="1"/>
  <c r="O18" i="20"/>
  <c r="R18" i="20" s="1"/>
  <c r="O17" i="20"/>
  <c r="R17" i="20" s="1"/>
  <c r="O16" i="20"/>
  <c r="R16" i="20" s="1"/>
  <c r="AB14" i="20"/>
  <c r="AA14" i="20"/>
  <c r="Z14" i="20"/>
  <c r="Z13" i="20" s="1"/>
  <c r="Y14" i="20"/>
  <c r="Y13" i="20" s="1"/>
  <c r="X14" i="20"/>
  <c r="X13" i="20" s="1"/>
  <c r="T14" i="20"/>
  <c r="Q14" i="20"/>
  <c r="P14" i="20"/>
  <c r="N14" i="20"/>
  <c r="M14" i="20"/>
  <c r="M13" i="20" s="1"/>
  <c r="L14" i="20"/>
  <c r="K14" i="20"/>
  <c r="J14" i="20"/>
  <c r="J13" i="20" s="1"/>
  <c r="I14" i="20"/>
  <c r="H14" i="20"/>
  <c r="G14" i="20"/>
  <c r="F14" i="20"/>
  <c r="E14" i="20"/>
  <c r="D14" i="20"/>
  <c r="AB13" i="20"/>
  <c r="AA13" i="20"/>
  <c r="T13" i="20"/>
  <c r="Q13" i="20"/>
  <c r="P13" i="20"/>
  <c r="L13" i="20"/>
  <c r="I13" i="20"/>
  <c r="H13" i="20"/>
  <c r="E12" i="19"/>
  <c r="F12" i="19"/>
  <c r="G12" i="19"/>
  <c r="H12" i="19"/>
  <c r="I12" i="19"/>
  <c r="J12" i="19"/>
  <c r="K12" i="19"/>
  <c r="L12" i="19"/>
  <c r="M12" i="19"/>
  <c r="N12" i="19"/>
  <c r="P12" i="19"/>
  <c r="Q12" i="19"/>
  <c r="T12" i="19"/>
  <c r="X12" i="19"/>
  <c r="Y12" i="19"/>
  <c r="Z12" i="19"/>
  <c r="AA12" i="19"/>
  <c r="AB12" i="19"/>
  <c r="O13" i="19"/>
  <c r="R13" i="19" s="1"/>
  <c r="O14" i="19"/>
  <c r="R14" i="19" s="1"/>
  <c r="O15" i="19"/>
  <c r="R15" i="19" s="1"/>
  <c r="V15" i="19" s="1"/>
  <c r="O16" i="19"/>
  <c r="R16" i="19" s="1"/>
  <c r="O17" i="19"/>
  <c r="R17" i="19" s="1"/>
  <c r="O18" i="19"/>
  <c r="R18" i="19" s="1"/>
  <c r="O19" i="19"/>
  <c r="R19" i="19" s="1"/>
  <c r="O20" i="19"/>
  <c r="R20" i="19" s="1"/>
  <c r="O21" i="19"/>
  <c r="R21" i="19" s="1"/>
  <c r="O22" i="19"/>
  <c r="R22" i="19" s="1"/>
  <c r="O23" i="19"/>
  <c r="R23" i="19" s="1"/>
  <c r="O24" i="19"/>
  <c r="R24" i="19" s="1"/>
  <c r="O25" i="19"/>
  <c r="R25" i="19" s="1"/>
  <c r="O26" i="19"/>
  <c r="R26" i="19" s="1"/>
  <c r="O27" i="19"/>
  <c r="R27" i="19" s="1"/>
  <c r="O28" i="19"/>
  <c r="R28" i="19" s="1"/>
  <c r="O29" i="19"/>
  <c r="R29" i="19" s="1"/>
  <c r="O30" i="19"/>
  <c r="R30" i="19" s="1"/>
  <c r="O31" i="19"/>
  <c r="R31" i="19" s="1"/>
  <c r="O32" i="19"/>
  <c r="R32" i="19" s="1"/>
  <c r="O34" i="19"/>
  <c r="R34" i="19" s="1"/>
  <c r="O35" i="19"/>
  <c r="R35" i="19" s="1"/>
  <c r="O36" i="19"/>
  <c r="R36" i="19" s="1"/>
  <c r="O38" i="19"/>
  <c r="R38" i="19" s="1"/>
  <c r="O39" i="19"/>
  <c r="R39" i="19"/>
  <c r="O40" i="19"/>
  <c r="R40" i="19" s="1"/>
  <c r="O41" i="19"/>
  <c r="R41" i="19" s="1"/>
  <c r="O42" i="19"/>
  <c r="R42" i="19" s="1"/>
  <c r="O43" i="19"/>
  <c r="R43" i="19" s="1"/>
  <c r="O44" i="19"/>
  <c r="R44" i="19" s="1"/>
  <c r="O45" i="19"/>
  <c r="R45" i="19" s="1"/>
  <c r="O46" i="19"/>
  <c r="R46" i="19" s="1"/>
  <c r="O47" i="19"/>
  <c r="R47" i="19" s="1"/>
  <c r="O49" i="19"/>
  <c r="R49" i="19" s="1"/>
  <c r="O50" i="19"/>
  <c r="R50" i="19" s="1"/>
  <c r="O51" i="19"/>
  <c r="R51" i="19" s="1"/>
  <c r="O53" i="19"/>
  <c r="R53" i="19" s="1"/>
  <c r="O54" i="19"/>
  <c r="R54" i="19" s="1"/>
  <c r="O55" i="19"/>
  <c r="R55" i="19" s="1"/>
  <c r="O57" i="19"/>
  <c r="R57" i="19" s="1"/>
  <c r="O58" i="19"/>
  <c r="R58" i="19" s="1"/>
  <c r="O59" i="19"/>
  <c r="R59" i="19" s="1"/>
  <c r="O60" i="19"/>
  <c r="R60" i="19" s="1"/>
  <c r="O61" i="19"/>
  <c r="R61" i="19" s="1"/>
  <c r="O62" i="19"/>
  <c r="R62" i="19" s="1"/>
  <c r="O63" i="19"/>
  <c r="R63" i="19" s="1"/>
  <c r="O64" i="19"/>
  <c r="R64" i="19" s="1"/>
  <c r="O65" i="19"/>
  <c r="R65" i="19" s="1"/>
  <c r="O66" i="19"/>
  <c r="R66" i="19" s="1"/>
  <c r="O68" i="19"/>
  <c r="R68" i="19" s="1"/>
  <c r="O69" i="19"/>
  <c r="R69" i="19" s="1"/>
  <c r="O70" i="19"/>
  <c r="R70" i="19" s="1"/>
  <c r="O71" i="19"/>
  <c r="R71" i="19" s="1"/>
  <c r="O72" i="19"/>
  <c r="R72" i="19" s="1"/>
  <c r="O73" i="19"/>
  <c r="R73" i="19" s="1"/>
  <c r="O74" i="19"/>
  <c r="R74" i="19" s="1"/>
  <c r="O75" i="19"/>
  <c r="R75" i="19" s="1"/>
  <c r="O76" i="19"/>
  <c r="R76" i="19" s="1"/>
  <c r="O77" i="19"/>
  <c r="R77" i="19" s="1"/>
  <c r="O78" i="19"/>
  <c r="R78" i="19" s="1"/>
  <c r="O79" i="19"/>
  <c r="R79" i="19" s="1"/>
  <c r="O80" i="19"/>
  <c r="R80" i="19" s="1"/>
  <c r="O81" i="19"/>
  <c r="R81" i="19" s="1"/>
  <c r="O82" i="19"/>
  <c r="R82" i="19" s="1"/>
  <c r="O83" i="19"/>
  <c r="R83" i="19" s="1"/>
  <c r="O84" i="19"/>
  <c r="R84" i="19" s="1"/>
  <c r="O85" i="19"/>
  <c r="R85" i="19" s="1"/>
  <c r="O87" i="19"/>
  <c r="R87" i="19" s="1"/>
  <c r="O88" i="19"/>
  <c r="R88" i="19" s="1"/>
  <c r="O90" i="19"/>
  <c r="R90" i="19" s="1"/>
  <c r="O91" i="19"/>
  <c r="R91" i="19" s="1"/>
  <c r="O92" i="19"/>
  <c r="R92" i="19" s="1"/>
  <c r="O93" i="19"/>
  <c r="R93" i="19" s="1"/>
  <c r="O94" i="19"/>
  <c r="R94" i="19" s="1"/>
  <c r="O95" i="19"/>
  <c r="R95" i="19" s="1"/>
  <c r="O96" i="19"/>
  <c r="R96" i="19" s="1"/>
  <c r="O97" i="19"/>
  <c r="R97" i="19" s="1"/>
  <c r="O98" i="19"/>
  <c r="R98" i="19" s="1"/>
  <c r="O100" i="19"/>
  <c r="R100" i="19" s="1"/>
  <c r="O101" i="19"/>
  <c r="R101" i="19" s="1"/>
  <c r="O102" i="19"/>
  <c r="R102" i="19" s="1"/>
  <c r="O103" i="19"/>
  <c r="R103" i="19" s="1"/>
  <c r="N13" i="20" l="1"/>
  <c r="K13" i="20"/>
  <c r="G13" i="20"/>
  <c r="F13" i="20"/>
  <c r="O21" i="20"/>
  <c r="R21" i="20" s="1"/>
  <c r="O14" i="20"/>
  <c r="R14" i="20" s="1"/>
  <c r="E13" i="20"/>
  <c r="U97" i="19"/>
  <c r="S97" i="19"/>
  <c r="U93" i="19"/>
  <c r="S93" i="19"/>
  <c r="U91" i="19"/>
  <c r="S91" i="19"/>
  <c r="U88" i="19"/>
  <c r="S88" i="19"/>
  <c r="U85" i="19"/>
  <c r="S85" i="19"/>
  <c r="U83" i="19"/>
  <c r="S83" i="19"/>
  <c r="U81" i="19"/>
  <c r="S81" i="19"/>
  <c r="U79" i="19"/>
  <c r="S79" i="19"/>
  <c r="U77" i="19"/>
  <c r="S77" i="19"/>
  <c r="U75" i="19"/>
  <c r="S75" i="19"/>
  <c r="U73" i="19"/>
  <c r="S73" i="19"/>
  <c r="U71" i="19"/>
  <c r="S71" i="19"/>
  <c r="U69" i="19"/>
  <c r="S69" i="19"/>
  <c r="U66" i="19"/>
  <c r="S66" i="19"/>
  <c r="U64" i="19"/>
  <c r="S64" i="19"/>
  <c r="U62" i="19"/>
  <c r="S62" i="19"/>
  <c r="U60" i="19"/>
  <c r="S60" i="19"/>
  <c r="U58" i="19"/>
  <c r="S58" i="19"/>
  <c r="AC55" i="19"/>
  <c r="AD55" i="19" s="1"/>
  <c r="U55" i="19"/>
  <c r="S55" i="19"/>
  <c r="U53" i="19"/>
  <c r="S53" i="19"/>
  <c r="U50" i="19"/>
  <c r="S50" i="19"/>
  <c r="U47" i="19"/>
  <c r="S47" i="19"/>
  <c r="U45" i="19"/>
  <c r="S45" i="19"/>
  <c r="U43" i="19"/>
  <c r="S43" i="19"/>
  <c r="U41" i="19"/>
  <c r="S41" i="19"/>
  <c r="U39" i="19"/>
  <c r="S39" i="19"/>
  <c r="U38" i="19"/>
  <c r="S38" i="19"/>
  <c r="U35" i="19"/>
  <c r="S35" i="19"/>
  <c r="U32" i="19"/>
  <c r="S32" i="19"/>
  <c r="U30" i="19"/>
  <c r="S30" i="19"/>
  <c r="U28" i="19"/>
  <c r="S28" i="19"/>
  <c r="U26" i="19"/>
  <c r="S26" i="19"/>
  <c r="U24" i="19"/>
  <c r="S24" i="19"/>
  <c r="U22" i="19"/>
  <c r="S22" i="19"/>
  <c r="U20" i="19"/>
  <c r="S20" i="19"/>
  <c r="V18" i="19"/>
  <c r="W18" i="19" s="1"/>
  <c r="U18" i="19"/>
  <c r="S18" i="19"/>
  <c r="U16" i="19"/>
  <c r="S16" i="19"/>
  <c r="U14" i="19"/>
  <c r="S14" i="19"/>
  <c r="U102" i="19"/>
  <c r="S102" i="19"/>
  <c r="U100" i="19"/>
  <c r="S100" i="19"/>
  <c r="U95" i="19"/>
  <c r="S95" i="19"/>
  <c r="U103" i="19"/>
  <c r="S103" i="19"/>
  <c r="U101" i="19"/>
  <c r="S101" i="19"/>
  <c r="U98" i="19"/>
  <c r="S98" i="19"/>
  <c r="U96" i="19"/>
  <c r="S96" i="19"/>
  <c r="U94" i="19"/>
  <c r="S94" i="19"/>
  <c r="U92" i="19"/>
  <c r="S92" i="19"/>
  <c r="U90" i="19"/>
  <c r="S90" i="19"/>
  <c r="AC87" i="19"/>
  <c r="AD87" i="19" s="1"/>
  <c r="U87" i="19"/>
  <c r="S87" i="19"/>
  <c r="U84" i="19"/>
  <c r="S84" i="19"/>
  <c r="U82" i="19"/>
  <c r="S82" i="19"/>
  <c r="U80" i="19"/>
  <c r="S80" i="19"/>
  <c r="U78" i="19"/>
  <c r="S78" i="19"/>
  <c r="U76" i="19"/>
  <c r="S76" i="19"/>
  <c r="U74" i="19"/>
  <c r="S74" i="19"/>
  <c r="U72" i="19"/>
  <c r="S72" i="19"/>
  <c r="U70" i="19"/>
  <c r="S70" i="19"/>
  <c r="U68" i="19"/>
  <c r="S68" i="19"/>
  <c r="U65" i="19"/>
  <c r="S65" i="19"/>
  <c r="U63" i="19"/>
  <c r="S63" i="19"/>
  <c r="U61" i="19"/>
  <c r="S61" i="19"/>
  <c r="U59" i="19"/>
  <c r="S59" i="19"/>
  <c r="U57" i="19"/>
  <c r="S57" i="19"/>
  <c r="U54" i="19"/>
  <c r="S54" i="19"/>
  <c r="U51" i="19"/>
  <c r="S51" i="19"/>
  <c r="U49" i="19"/>
  <c r="S49" i="19"/>
  <c r="U46" i="19"/>
  <c r="S46" i="19"/>
  <c r="U44" i="19"/>
  <c r="S44" i="19"/>
  <c r="U42" i="19"/>
  <c r="S42" i="19"/>
  <c r="U40" i="19"/>
  <c r="S40" i="19"/>
  <c r="U36" i="19"/>
  <c r="S36" i="19"/>
  <c r="U34" i="19"/>
  <c r="S34" i="19"/>
  <c r="U31" i="19"/>
  <c r="S31" i="19"/>
  <c r="U29" i="19"/>
  <c r="S29" i="19"/>
  <c r="U27" i="19"/>
  <c r="S27" i="19"/>
  <c r="U25" i="19"/>
  <c r="S25" i="19"/>
  <c r="U23" i="19"/>
  <c r="S23" i="19"/>
  <c r="U21" i="19"/>
  <c r="S21" i="19"/>
  <c r="U19" i="19"/>
  <c r="S19" i="19"/>
  <c r="U17" i="19"/>
  <c r="S17" i="19"/>
  <c r="U15" i="19"/>
  <c r="S15" i="19"/>
  <c r="V98" i="19"/>
  <c r="W98" i="19" s="1"/>
  <c r="V97" i="19"/>
  <c r="W97" i="19" s="1"/>
  <c r="V96" i="19"/>
  <c r="W96" i="19" s="1"/>
  <c r="V95" i="19"/>
  <c r="W95" i="19" s="1"/>
  <c r="V94" i="19"/>
  <c r="W94" i="19" s="1"/>
  <c r="V93" i="19"/>
  <c r="W93" i="19" s="1"/>
  <c r="V92" i="19"/>
  <c r="W92" i="19" s="1"/>
  <c r="V91" i="19"/>
  <c r="W91" i="19" s="1"/>
  <c r="AC90" i="19"/>
  <c r="AD90" i="19" s="1"/>
  <c r="AC88" i="19"/>
  <c r="AD88" i="19" s="1"/>
  <c r="AC54" i="19"/>
  <c r="AD54" i="19" s="1"/>
  <c r="AC53" i="19"/>
  <c r="AD53" i="19" s="1"/>
  <c r="AC43" i="19"/>
  <c r="AD43" i="19" s="1"/>
  <c r="O12" i="19"/>
  <c r="V100" i="19"/>
  <c r="W100" i="19" s="1"/>
  <c r="V54" i="19"/>
  <c r="W54" i="19" s="1"/>
  <c r="V53" i="19"/>
  <c r="W53" i="19" s="1"/>
  <c r="V51" i="19"/>
  <c r="W51" i="19" s="1"/>
  <c r="AC50" i="19"/>
  <c r="AD50" i="19" s="1"/>
  <c r="V49" i="19"/>
  <c r="W49" i="19" s="1"/>
  <c r="V47" i="19"/>
  <c r="W47" i="19" s="1"/>
  <c r="V46" i="19"/>
  <c r="W46" i="19" s="1"/>
  <c r="V45" i="19"/>
  <c r="W45" i="19" s="1"/>
  <c r="R12" i="19"/>
  <c r="S12" i="19" s="1"/>
  <c r="D13" i="20"/>
  <c r="O13" i="20"/>
  <c r="R13" i="20" s="1"/>
  <c r="V13" i="20" s="1"/>
  <c r="W13" i="20" s="1"/>
  <c r="V90" i="19"/>
  <c r="W90" i="19" s="1"/>
  <c r="V50" i="19"/>
  <c r="W50" i="19" s="1"/>
  <c r="AC49" i="19"/>
  <c r="AD49" i="19" s="1"/>
  <c r="AC47" i="19"/>
  <c r="AD47" i="19" s="1"/>
  <c r="AC46" i="19"/>
  <c r="AD46" i="19" s="1"/>
  <c r="AC45" i="19"/>
  <c r="AD45" i="19" s="1"/>
  <c r="V43" i="19"/>
  <c r="W43" i="19" s="1"/>
  <c r="AC13" i="20"/>
  <c r="AD13" i="20" s="1"/>
  <c r="U16" i="20"/>
  <c r="AC16" i="20"/>
  <c r="AD16" i="20" s="1"/>
  <c r="V16" i="20"/>
  <c r="W16" i="20" s="1"/>
  <c r="S16" i="20"/>
  <c r="U18" i="20"/>
  <c r="AC18" i="20"/>
  <c r="AD18" i="20" s="1"/>
  <c r="V18" i="20"/>
  <c r="W18" i="20" s="1"/>
  <c r="S18" i="20"/>
  <c r="U20" i="20"/>
  <c r="AC20" i="20"/>
  <c r="AD20" i="20" s="1"/>
  <c r="V20" i="20"/>
  <c r="W20" i="20" s="1"/>
  <c r="S20" i="20"/>
  <c r="U22" i="20"/>
  <c r="AC22" i="20"/>
  <c r="AD22" i="20" s="1"/>
  <c r="V22" i="20"/>
  <c r="W22" i="20" s="1"/>
  <c r="S22" i="20"/>
  <c r="U24" i="20"/>
  <c r="AC24" i="20"/>
  <c r="AD24" i="20" s="1"/>
  <c r="V24" i="20"/>
  <c r="W24" i="20" s="1"/>
  <c r="S24" i="20"/>
  <c r="AC14" i="20"/>
  <c r="AD14" i="20" s="1"/>
  <c r="U14" i="20"/>
  <c r="S14" i="20"/>
  <c r="U17" i="20"/>
  <c r="AC17" i="20"/>
  <c r="AD17" i="20" s="1"/>
  <c r="V17" i="20"/>
  <c r="W17" i="20" s="1"/>
  <c r="S17" i="20"/>
  <c r="U19" i="20"/>
  <c r="AC19" i="20"/>
  <c r="AD19" i="20" s="1"/>
  <c r="V19" i="20"/>
  <c r="W19" i="20" s="1"/>
  <c r="S19" i="20"/>
  <c r="U15" i="20"/>
  <c r="AC15" i="20"/>
  <c r="AD15" i="20" s="1"/>
  <c r="V15" i="20"/>
  <c r="W15" i="20" s="1"/>
  <c r="S15" i="20"/>
  <c r="S21" i="20"/>
  <c r="AC21" i="20"/>
  <c r="AD21" i="20" s="1"/>
  <c r="V21" i="20"/>
  <c r="W21" i="20" s="1"/>
  <c r="U21" i="20"/>
  <c r="U23" i="20"/>
  <c r="AC23" i="20"/>
  <c r="AD23" i="20" s="1"/>
  <c r="V23" i="20"/>
  <c r="W23" i="20" s="1"/>
  <c r="S23" i="20"/>
  <c r="U25" i="20"/>
  <c r="AC25" i="20"/>
  <c r="AD25" i="20" s="1"/>
  <c r="V25" i="20"/>
  <c r="W25" i="20" s="1"/>
  <c r="S25" i="20"/>
  <c r="AC103" i="19"/>
  <c r="AD103" i="19" s="1"/>
  <c r="V103" i="19"/>
  <c r="W103" i="19" s="1"/>
  <c r="AC102" i="19"/>
  <c r="AD102" i="19" s="1"/>
  <c r="V102" i="19"/>
  <c r="W102" i="19" s="1"/>
  <c r="AC101" i="19"/>
  <c r="AD101" i="19" s="1"/>
  <c r="V101" i="19"/>
  <c r="W101" i="19" s="1"/>
  <c r="AC100" i="19"/>
  <c r="AD100" i="19" s="1"/>
  <c r="AC98" i="19"/>
  <c r="AD98" i="19" s="1"/>
  <c r="AC97" i="19"/>
  <c r="AD97" i="19" s="1"/>
  <c r="AC96" i="19"/>
  <c r="AD96" i="19" s="1"/>
  <c r="AC95" i="19"/>
  <c r="AD95" i="19" s="1"/>
  <c r="AC94" i="19"/>
  <c r="AD94" i="19" s="1"/>
  <c r="AC93" i="19"/>
  <c r="AD93" i="19" s="1"/>
  <c r="AC92" i="19"/>
  <c r="AD92" i="19" s="1"/>
  <c r="AC91" i="19"/>
  <c r="AD91" i="19" s="1"/>
  <c r="V88" i="19"/>
  <c r="W88" i="19" s="1"/>
  <c r="V85" i="19"/>
  <c r="W85" i="19" s="1"/>
  <c r="AC85" i="19"/>
  <c r="AD85" i="19" s="1"/>
  <c r="V83" i="19"/>
  <c r="W83" i="19" s="1"/>
  <c r="AC83" i="19"/>
  <c r="AD83" i="19" s="1"/>
  <c r="V81" i="19"/>
  <c r="W81" i="19" s="1"/>
  <c r="AC81" i="19"/>
  <c r="AD81" i="19" s="1"/>
  <c r="V79" i="19"/>
  <c r="W79" i="19" s="1"/>
  <c r="AC79" i="19"/>
  <c r="AD79" i="19" s="1"/>
  <c r="V77" i="19"/>
  <c r="W77" i="19" s="1"/>
  <c r="AC77" i="19"/>
  <c r="AD77" i="19" s="1"/>
  <c r="V75" i="19"/>
  <c r="W75" i="19" s="1"/>
  <c r="AC75" i="19"/>
  <c r="AD75" i="19" s="1"/>
  <c r="V73" i="19"/>
  <c r="W73" i="19" s="1"/>
  <c r="AC73" i="19"/>
  <c r="AD73" i="19" s="1"/>
  <c r="V71" i="19"/>
  <c r="W71" i="19" s="1"/>
  <c r="AC71" i="19"/>
  <c r="AD71" i="19" s="1"/>
  <c r="V69" i="19"/>
  <c r="W69" i="19" s="1"/>
  <c r="AC69" i="19"/>
  <c r="AD69" i="19" s="1"/>
  <c r="V66" i="19"/>
  <c r="W66" i="19" s="1"/>
  <c r="AC66" i="19"/>
  <c r="AD66" i="19" s="1"/>
  <c r="V64" i="19"/>
  <c r="W64" i="19" s="1"/>
  <c r="AC64" i="19"/>
  <c r="AD64" i="19" s="1"/>
  <c r="V62" i="19"/>
  <c r="W62" i="19" s="1"/>
  <c r="AC62" i="19"/>
  <c r="AD62" i="19" s="1"/>
  <c r="V60" i="19"/>
  <c r="W60" i="19" s="1"/>
  <c r="AC60" i="19"/>
  <c r="AD60" i="19" s="1"/>
  <c r="V58" i="19"/>
  <c r="W58" i="19" s="1"/>
  <c r="AC58" i="19"/>
  <c r="AD58" i="19" s="1"/>
  <c r="V55" i="19"/>
  <c r="W55" i="19" s="1"/>
  <c r="V87" i="19"/>
  <c r="W87" i="19" s="1"/>
  <c r="V84" i="19"/>
  <c r="W84" i="19" s="1"/>
  <c r="AC84" i="19"/>
  <c r="AD84" i="19" s="1"/>
  <c r="V82" i="19"/>
  <c r="W82" i="19" s="1"/>
  <c r="AC82" i="19"/>
  <c r="AD82" i="19" s="1"/>
  <c r="V80" i="19"/>
  <c r="W80" i="19" s="1"/>
  <c r="AC80" i="19"/>
  <c r="AD80" i="19" s="1"/>
  <c r="V78" i="19"/>
  <c r="W78" i="19" s="1"/>
  <c r="AC78" i="19"/>
  <c r="AD78" i="19" s="1"/>
  <c r="V76" i="19"/>
  <c r="W76" i="19" s="1"/>
  <c r="AC76" i="19"/>
  <c r="AD76" i="19" s="1"/>
  <c r="V74" i="19"/>
  <c r="W74" i="19" s="1"/>
  <c r="AC74" i="19"/>
  <c r="AD74" i="19" s="1"/>
  <c r="V72" i="19"/>
  <c r="W72" i="19" s="1"/>
  <c r="AC72" i="19"/>
  <c r="AD72" i="19" s="1"/>
  <c r="V70" i="19"/>
  <c r="W70" i="19" s="1"/>
  <c r="AC70" i="19"/>
  <c r="AD70" i="19" s="1"/>
  <c r="V68" i="19"/>
  <c r="W68" i="19" s="1"/>
  <c r="AC68" i="19"/>
  <c r="AD68" i="19" s="1"/>
  <c r="V65" i="19"/>
  <c r="W65" i="19" s="1"/>
  <c r="AC65" i="19"/>
  <c r="AD65" i="19" s="1"/>
  <c r="V63" i="19"/>
  <c r="W63" i="19" s="1"/>
  <c r="AC63" i="19"/>
  <c r="AD63" i="19" s="1"/>
  <c r="V61" i="19"/>
  <c r="W61" i="19" s="1"/>
  <c r="AC61" i="19"/>
  <c r="AD61" i="19" s="1"/>
  <c r="V59" i="19"/>
  <c r="W59" i="19" s="1"/>
  <c r="AC59" i="19"/>
  <c r="AD59" i="19" s="1"/>
  <c r="V57" i="19"/>
  <c r="W57" i="19" s="1"/>
  <c r="AC57" i="19"/>
  <c r="AD57" i="19" s="1"/>
  <c r="AC51" i="19"/>
  <c r="AD51" i="19" s="1"/>
  <c r="V44" i="19"/>
  <c r="W44" i="19" s="1"/>
  <c r="AC44" i="19"/>
  <c r="AD44" i="19" s="1"/>
  <c r="V42" i="19"/>
  <c r="W42" i="19" s="1"/>
  <c r="AC42" i="19"/>
  <c r="AD42" i="19" s="1"/>
  <c r="V40" i="19"/>
  <c r="W40" i="19" s="1"/>
  <c r="AC40" i="19"/>
  <c r="AD40" i="19" s="1"/>
  <c r="V38" i="19"/>
  <c r="W38" i="19" s="1"/>
  <c r="AC38" i="19"/>
  <c r="AD38" i="19" s="1"/>
  <c r="V35" i="19"/>
  <c r="W35" i="19" s="1"/>
  <c r="AC35" i="19"/>
  <c r="AD35" i="19" s="1"/>
  <c r="V32" i="19"/>
  <c r="W32" i="19" s="1"/>
  <c r="AC32" i="19"/>
  <c r="AD32" i="19" s="1"/>
  <c r="V30" i="19"/>
  <c r="W30" i="19" s="1"/>
  <c r="AC30" i="19"/>
  <c r="AD30" i="19" s="1"/>
  <c r="V28" i="19"/>
  <c r="W28" i="19" s="1"/>
  <c r="AC28" i="19"/>
  <c r="AD28" i="19" s="1"/>
  <c r="V26" i="19"/>
  <c r="W26" i="19" s="1"/>
  <c r="AC26" i="19"/>
  <c r="AD26" i="19" s="1"/>
  <c r="V24" i="19"/>
  <c r="W24" i="19" s="1"/>
  <c r="AC24" i="19"/>
  <c r="AD24" i="19" s="1"/>
  <c r="V22" i="19"/>
  <c r="W22" i="19" s="1"/>
  <c r="AC22" i="19"/>
  <c r="AD22" i="19" s="1"/>
  <c r="V20" i="19"/>
  <c r="W20" i="19" s="1"/>
  <c r="AC20" i="19"/>
  <c r="AD20" i="19" s="1"/>
  <c r="V17" i="19"/>
  <c r="W17" i="19" s="1"/>
  <c r="AC17" i="19"/>
  <c r="AD17" i="19" s="1"/>
  <c r="W15" i="19"/>
  <c r="AC15" i="19"/>
  <c r="AD15" i="19" s="1"/>
  <c r="S13" i="19"/>
  <c r="V13" i="19"/>
  <c r="W13" i="19" s="1"/>
  <c r="AC13" i="19"/>
  <c r="AD13" i="19" s="1"/>
  <c r="V41" i="19"/>
  <c r="W41" i="19" s="1"/>
  <c r="AC41" i="19"/>
  <c r="AD41" i="19" s="1"/>
  <c r="V39" i="19"/>
  <c r="W39" i="19" s="1"/>
  <c r="AC39" i="19"/>
  <c r="AD39" i="19" s="1"/>
  <c r="V36" i="19"/>
  <c r="W36" i="19" s="1"/>
  <c r="AC36" i="19"/>
  <c r="AD36" i="19" s="1"/>
  <c r="V34" i="19"/>
  <c r="W34" i="19" s="1"/>
  <c r="AC34" i="19"/>
  <c r="AD34" i="19" s="1"/>
  <c r="V31" i="19"/>
  <c r="W31" i="19" s="1"/>
  <c r="AC31" i="19"/>
  <c r="AD31" i="19" s="1"/>
  <c r="V29" i="19"/>
  <c r="W29" i="19" s="1"/>
  <c r="AC29" i="19"/>
  <c r="AD29" i="19" s="1"/>
  <c r="V27" i="19"/>
  <c r="W27" i="19" s="1"/>
  <c r="AC27" i="19"/>
  <c r="AD27" i="19" s="1"/>
  <c r="V25" i="19"/>
  <c r="W25" i="19" s="1"/>
  <c r="AC25" i="19"/>
  <c r="AD25" i="19" s="1"/>
  <c r="V23" i="19"/>
  <c r="W23" i="19" s="1"/>
  <c r="AC23" i="19"/>
  <c r="AD23" i="19" s="1"/>
  <c r="V21" i="19"/>
  <c r="W21" i="19" s="1"/>
  <c r="AC21" i="19"/>
  <c r="AD21" i="19" s="1"/>
  <c r="V19" i="19"/>
  <c r="W19" i="19" s="1"/>
  <c r="AC19" i="19"/>
  <c r="AD19" i="19" s="1"/>
  <c r="AC18" i="19"/>
  <c r="AD18" i="19" s="1"/>
  <c r="V16" i="19"/>
  <c r="W16" i="19" s="1"/>
  <c r="AC16" i="19"/>
  <c r="AD16" i="19" s="1"/>
  <c r="V14" i="19"/>
  <c r="W14" i="19" s="1"/>
  <c r="AC14" i="19"/>
  <c r="AD14" i="19" s="1"/>
  <c r="U13" i="19"/>
  <c r="AE13" i="20" l="1"/>
  <c r="S13" i="20"/>
  <c r="AC12" i="19"/>
  <c r="AE12" i="19" s="1"/>
  <c r="U12" i="19"/>
  <c r="V12" i="19"/>
  <c r="W12" i="19" s="1"/>
  <c r="U13" i="20"/>
  <c r="V14" i="20"/>
  <c r="W14" i="20" s="1"/>
  <c r="AD12" i="19" l="1"/>
  <c r="C133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4" i="9"/>
  <c r="C15" i="9"/>
  <c r="C16" i="9"/>
  <c r="C17" i="9"/>
  <c r="C18" i="9"/>
  <c r="C19" i="9"/>
  <c r="C20" i="9"/>
  <c r="C21" i="9"/>
  <c r="C22" i="9"/>
  <c r="C23" i="9"/>
  <c r="C24" i="9"/>
  <c r="C25" i="9"/>
  <c r="C13" i="9"/>
  <c r="C102" i="17" l="1"/>
  <c r="H102" i="17" s="1"/>
  <c r="I100" i="17"/>
  <c r="C101" i="17"/>
  <c r="B101" i="17"/>
  <c r="R100" i="17"/>
  <c r="Q100" i="17"/>
  <c r="N100" i="17"/>
  <c r="M100" i="17"/>
  <c r="L100" i="17"/>
  <c r="K100" i="17"/>
  <c r="G100" i="17"/>
  <c r="E100" i="17"/>
  <c r="C100" i="17"/>
  <c r="C99" i="17"/>
  <c r="C98" i="17"/>
  <c r="S98" i="17" s="1"/>
  <c r="B98" i="17"/>
  <c r="J98" i="17" s="1"/>
  <c r="C97" i="17"/>
  <c r="R96" i="17"/>
  <c r="Q96" i="17"/>
  <c r="N96" i="17"/>
  <c r="M96" i="17"/>
  <c r="L96" i="17"/>
  <c r="K96" i="17"/>
  <c r="I96" i="17"/>
  <c r="G96" i="17"/>
  <c r="E96" i="17"/>
  <c r="C95" i="17"/>
  <c r="S95" i="17" s="1"/>
  <c r="B95" i="17"/>
  <c r="J95" i="17" s="1"/>
  <c r="R94" i="17"/>
  <c r="Q94" i="17"/>
  <c r="N94" i="17"/>
  <c r="M94" i="17"/>
  <c r="L94" i="17"/>
  <c r="K94" i="17"/>
  <c r="I94" i="17" s="1"/>
  <c r="G94" i="17"/>
  <c r="E94" i="17"/>
  <c r="C94" i="17"/>
  <c r="C93" i="17"/>
  <c r="B93" i="17"/>
  <c r="J93" i="17" s="1"/>
  <c r="C92" i="17"/>
  <c r="S92" i="17" s="1"/>
  <c r="C91" i="17"/>
  <c r="S91" i="17" s="1"/>
  <c r="B91" i="17"/>
  <c r="J91" i="17" s="1"/>
  <c r="C90" i="17"/>
  <c r="S90" i="17" s="1"/>
  <c r="C89" i="17"/>
  <c r="S89" i="17" s="1"/>
  <c r="B89" i="17"/>
  <c r="J89" i="17" s="1"/>
  <c r="C88" i="17"/>
  <c r="S88" i="17" s="1"/>
  <c r="R87" i="17"/>
  <c r="Q87" i="17"/>
  <c r="N87" i="17"/>
  <c r="M87" i="17"/>
  <c r="L87" i="17"/>
  <c r="K87" i="17"/>
  <c r="I87" i="17"/>
  <c r="G87" i="17"/>
  <c r="E87" i="17"/>
  <c r="C87" i="17"/>
  <c r="C86" i="17"/>
  <c r="B86" i="17"/>
  <c r="J86" i="17" s="1"/>
  <c r="C85" i="17"/>
  <c r="C84" i="17"/>
  <c r="B84" i="17"/>
  <c r="J84" i="17" s="1"/>
  <c r="C83" i="17"/>
  <c r="S83" i="17" s="1"/>
  <c r="C82" i="17"/>
  <c r="S82" i="17" s="1"/>
  <c r="B82" i="17"/>
  <c r="J82" i="17" s="1"/>
  <c r="C81" i="17"/>
  <c r="R80" i="17"/>
  <c r="Q80" i="17"/>
  <c r="N80" i="17"/>
  <c r="M80" i="17"/>
  <c r="L80" i="17"/>
  <c r="K80" i="17"/>
  <c r="I80" i="17"/>
  <c r="G80" i="17"/>
  <c r="E80" i="17"/>
  <c r="C80" i="17"/>
  <c r="C79" i="17"/>
  <c r="C78" i="17"/>
  <c r="C77" i="17" s="1"/>
  <c r="R77" i="17"/>
  <c r="Q77" i="17"/>
  <c r="N77" i="17"/>
  <c r="M77" i="17"/>
  <c r="L77" i="17"/>
  <c r="K77" i="17"/>
  <c r="I77" i="17" s="1"/>
  <c r="G77" i="17"/>
  <c r="E77" i="17"/>
  <c r="C76" i="17"/>
  <c r="H76" i="17" s="1"/>
  <c r="B76" i="17"/>
  <c r="J76" i="17" s="1"/>
  <c r="C75" i="17"/>
  <c r="B74" i="17"/>
  <c r="J74" i="17" s="1"/>
  <c r="C74" i="17"/>
  <c r="R73" i="17"/>
  <c r="Q73" i="17"/>
  <c r="N73" i="17"/>
  <c r="M73" i="17"/>
  <c r="L73" i="17"/>
  <c r="K73" i="17"/>
  <c r="I73" i="17"/>
  <c r="G73" i="17"/>
  <c r="E73" i="17"/>
  <c r="C73" i="17"/>
  <c r="S72" i="17"/>
  <c r="C71" i="17"/>
  <c r="C69" i="17"/>
  <c r="H69" i="17" s="1"/>
  <c r="R68" i="17"/>
  <c r="Q68" i="17"/>
  <c r="N68" i="17"/>
  <c r="M68" i="17"/>
  <c r="L68" i="17"/>
  <c r="K68" i="17"/>
  <c r="I68" i="17"/>
  <c r="G68" i="17"/>
  <c r="E68" i="17"/>
  <c r="S67" i="17"/>
  <c r="S66" i="17"/>
  <c r="R64" i="17"/>
  <c r="Q64" i="17"/>
  <c r="N64" i="17"/>
  <c r="M64" i="17"/>
  <c r="L64" i="17"/>
  <c r="K64" i="17"/>
  <c r="G64" i="17"/>
  <c r="E64" i="17"/>
  <c r="C64" i="17"/>
  <c r="S63" i="17"/>
  <c r="B63" i="17"/>
  <c r="J63" i="17" s="1"/>
  <c r="R62" i="17"/>
  <c r="Q62" i="17"/>
  <c r="N62" i="17"/>
  <c r="M62" i="17"/>
  <c r="L62" i="17"/>
  <c r="K62" i="17"/>
  <c r="I62" i="17"/>
  <c r="G62" i="17"/>
  <c r="E62" i="17"/>
  <c r="C62" i="17"/>
  <c r="C60" i="17"/>
  <c r="H60" i="17" s="1"/>
  <c r="B59" i="17"/>
  <c r="J59" i="17" s="1"/>
  <c r="C59" i="17"/>
  <c r="R58" i="17"/>
  <c r="Q58" i="17"/>
  <c r="N58" i="17"/>
  <c r="M58" i="17"/>
  <c r="L58" i="17"/>
  <c r="K58" i="17"/>
  <c r="I58" i="17"/>
  <c r="G58" i="17"/>
  <c r="E58" i="17"/>
  <c r="C58" i="17"/>
  <c r="H58" i="17" s="1"/>
  <c r="C57" i="17"/>
  <c r="H57" i="17" s="1"/>
  <c r="R56" i="17"/>
  <c r="Q56" i="17"/>
  <c r="N56" i="17"/>
  <c r="M56" i="17"/>
  <c r="L56" i="17"/>
  <c r="K56" i="17"/>
  <c r="G56" i="17"/>
  <c r="E56" i="17"/>
  <c r="C55" i="17"/>
  <c r="S55" i="17" s="1"/>
  <c r="B55" i="17"/>
  <c r="J55" i="17" s="1"/>
  <c r="B54" i="17"/>
  <c r="J54" i="17" s="1"/>
  <c r="C54" i="17"/>
  <c r="S54" i="17" s="1"/>
  <c r="C53" i="17"/>
  <c r="F53" i="17" s="1"/>
  <c r="B53" i="17"/>
  <c r="J53" i="17" s="1"/>
  <c r="C52" i="17"/>
  <c r="C51" i="17"/>
  <c r="S51" i="17" s="1"/>
  <c r="B51" i="17"/>
  <c r="J51" i="17" s="1"/>
  <c r="C50" i="17"/>
  <c r="S50" i="17" s="1"/>
  <c r="C49" i="17"/>
  <c r="S49" i="17" s="1"/>
  <c r="B49" i="17"/>
  <c r="J49" i="17" s="1"/>
  <c r="C48" i="17"/>
  <c r="C47" i="17"/>
  <c r="H47" i="17" s="1"/>
  <c r="B47" i="17"/>
  <c r="J47" i="17" s="1"/>
  <c r="R46" i="17"/>
  <c r="Q46" i="17"/>
  <c r="N46" i="17"/>
  <c r="M46" i="17"/>
  <c r="L46" i="17"/>
  <c r="K46" i="17"/>
  <c r="G46" i="17"/>
  <c r="E46" i="17"/>
  <c r="C46" i="17"/>
  <c r="S45" i="17"/>
  <c r="B45" i="17"/>
  <c r="R44" i="17"/>
  <c r="Q44" i="17"/>
  <c r="N44" i="17"/>
  <c r="M44" i="17"/>
  <c r="L44" i="17"/>
  <c r="K44" i="17"/>
  <c r="I44" i="17" s="1"/>
  <c r="G44" i="17"/>
  <c r="E44" i="17"/>
  <c r="C44" i="17"/>
  <c r="B44" i="17"/>
  <c r="S43" i="17"/>
  <c r="B43" i="17"/>
  <c r="C42" i="17"/>
  <c r="S42" i="17" s="1"/>
  <c r="B42" i="17"/>
  <c r="J42" i="17" s="1"/>
  <c r="C41" i="17"/>
  <c r="S41" i="17" s="1"/>
  <c r="S40" i="17"/>
  <c r="S39" i="17"/>
  <c r="Q38" i="17"/>
  <c r="N38" i="17"/>
  <c r="M38" i="17"/>
  <c r="L38" i="17"/>
  <c r="K38" i="17"/>
  <c r="G38" i="17"/>
  <c r="E38" i="17"/>
  <c r="S37" i="17"/>
  <c r="B37" i="17"/>
  <c r="S36" i="17"/>
  <c r="H36" i="17"/>
  <c r="F36" i="17"/>
  <c r="B36" i="17"/>
  <c r="S35" i="17"/>
  <c r="H35" i="17"/>
  <c r="F35" i="17"/>
  <c r="R34" i="17"/>
  <c r="Q34" i="17"/>
  <c r="N34" i="17"/>
  <c r="M34" i="17"/>
  <c r="L34" i="17"/>
  <c r="K34" i="17"/>
  <c r="G34" i="17"/>
  <c r="E34" i="17"/>
  <c r="C34" i="17"/>
  <c r="C33" i="17"/>
  <c r="S33" i="17" s="1"/>
  <c r="C32" i="17"/>
  <c r="B32" i="17"/>
  <c r="J32" i="17" s="1"/>
  <c r="S31" i="17"/>
  <c r="S30" i="17"/>
  <c r="C29" i="17"/>
  <c r="R28" i="17"/>
  <c r="Q28" i="17"/>
  <c r="N28" i="17"/>
  <c r="M28" i="17"/>
  <c r="L28" i="17"/>
  <c r="K28" i="17"/>
  <c r="I28" i="17"/>
  <c r="G28" i="17"/>
  <c r="E28" i="17"/>
  <c r="C28" i="17"/>
  <c r="C27" i="17"/>
  <c r="S27" i="17" s="1"/>
  <c r="B27" i="17"/>
  <c r="J27" i="17" s="1"/>
  <c r="C26" i="17"/>
  <c r="C25" i="17"/>
  <c r="F25" i="17" s="1"/>
  <c r="B25" i="17"/>
  <c r="J25" i="17" s="1"/>
  <c r="R24" i="17"/>
  <c r="Q24" i="17"/>
  <c r="N24" i="17"/>
  <c r="M24" i="17"/>
  <c r="L24" i="17"/>
  <c r="K24" i="17"/>
  <c r="G24" i="17"/>
  <c r="E24" i="17"/>
  <c r="S23" i="17"/>
  <c r="B23" i="17"/>
  <c r="J23" i="17" s="1"/>
  <c r="C22" i="17"/>
  <c r="B22" i="17"/>
  <c r="J22" i="17" s="1"/>
  <c r="C21" i="17"/>
  <c r="H21" i="17" s="1"/>
  <c r="R20" i="17"/>
  <c r="Q20" i="17"/>
  <c r="N20" i="17"/>
  <c r="M20" i="17"/>
  <c r="L20" i="17"/>
  <c r="K20" i="17"/>
  <c r="I20" i="17"/>
  <c r="G20" i="17"/>
  <c r="E20" i="17"/>
  <c r="C20" i="17"/>
  <c r="C19" i="17"/>
  <c r="B19" i="17"/>
  <c r="J19" i="17" s="1"/>
  <c r="S18" i="17"/>
  <c r="S17" i="17"/>
  <c r="R16" i="17"/>
  <c r="Q16" i="17"/>
  <c r="Q15" i="17" s="1"/>
  <c r="N16" i="17"/>
  <c r="M16" i="17"/>
  <c r="M15" i="17" s="1"/>
  <c r="L16" i="17"/>
  <c r="L15" i="17" s="1"/>
  <c r="K16" i="17"/>
  <c r="K15" i="17" s="1"/>
  <c r="G16" i="17"/>
  <c r="E16" i="17"/>
  <c r="C16" i="17"/>
  <c r="R14" i="17"/>
  <c r="Q14" i="17"/>
  <c r="N14" i="17"/>
  <c r="M14" i="17"/>
  <c r="L14" i="17"/>
  <c r="K14" i="17"/>
  <c r="G14" i="17"/>
  <c r="E14" i="17"/>
  <c r="C14" i="17"/>
  <c r="R13" i="17"/>
  <c r="R10" i="17" s="1"/>
  <c r="Q13" i="17"/>
  <c r="Q10" i="17" s="1"/>
  <c r="N13" i="17"/>
  <c r="N10" i="17" s="1"/>
  <c r="M13" i="17"/>
  <c r="M10" i="17" s="1"/>
  <c r="L13" i="17"/>
  <c r="L10" i="17" s="1"/>
  <c r="K13" i="17"/>
  <c r="K10" i="17" s="1"/>
  <c r="I13" i="17"/>
  <c r="G13" i="17"/>
  <c r="E13" i="17"/>
  <c r="R12" i="17"/>
  <c r="R9" i="17" s="1"/>
  <c r="R8" i="17" s="1"/>
  <c r="Q12" i="17"/>
  <c r="Q9" i="17" s="1"/>
  <c r="N12" i="17"/>
  <c r="N9" i="17" s="1"/>
  <c r="N8" i="17" s="1"/>
  <c r="M12" i="17"/>
  <c r="M9" i="17" s="1"/>
  <c r="L12" i="17"/>
  <c r="K12" i="17"/>
  <c r="G12" i="17"/>
  <c r="E12" i="17"/>
  <c r="R11" i="17"/>
  <c r="M11" i="17"/>
  <c r="D84" i="17" l="1"/>
  <c r="S32" i="17"/>
  <c r="D32" i="17"/>
  <c r="N11" i="17"/>
  <c r="M8" i="17"/>
  <c r="N15" i="17"/>
  <c r="S59" i="17"/>
  <c r="F59" i="17"/>
  <c r="F101" i="17"/>
  <c r="J101" i="17"/>
  <c r="I14" i="17"/>
  <c r="D36" i="17"/>
  <c r="J36" i="17"/>
  <c r="D37" i="17"/>
  <c r="J37" i="17"/>
  <c r="D43" i="17"/>
  <c r="J43" i="17"/>
  <c r="J44" i="17"/>
  <c r="D45" i="17"/>
  <c r="J45" i="17"/>
  <c r="I34" i="17"/>
  <c r="S64" i="17"/>
  <c r="Q8" i="17"/>
  <c r="F14" i="17"/>
  <c r="R15" i="17"/>
  <c r="C68" i="17"/>
  <c r="H89" i="17"/>
  <c r="H91" i="17"/>
  <c r="E9" i="17"/>
  <c r="K11" i="17"/>
  <c r="K9" i="17"/>
  <c r="K8" i="17" s="1"/>
  <c r="E10" i="17"/>
  <c r="I10" i="17"/>
  <c r="H16" i="17"/>
  <c r="G15" i="17"/>
  <c r="G11" i="17"/>
  <c r="G9" i="17"/>
  <c r="L11" i="17"/>
  <c r="L9" i="17"/>
  <c r="L8" i="17" s="1"/>
  <c r="G10" i="17"/>
  <c r="H14" i="17"/>
  <c r="E15" i="17"/>
  <c r="F16" i="17"/>
  <c r="Q11" i="17"/>
  <c r="S94" i="17"/>
  <c r="C24" i="17"/>
  <c r="H24" i="17" s="1"/>
  <c r="D53" i="17"/>
  <c r="D55" i="17"/>
  <c r="C56" i="17"/>
  <c r="B62" i="17"/>
  <c r="J62" i="17" s="1"/>
  <c r="T32" i="17"/>
  <c r="S68" i="17"/>
  <c r="C12" i="17"/>
  <c r="H12" i="17" s="1"/>
  <c r="S22" i="17"/>
  <c r="T22" i="17" s="1"/>
  <c r="H22" i="17"/>
  <c r="H55" i="17"/>
  <c r="I56" i="17"/>
  <c r="C38" i="17"/>
  <c r="T98" i="17"/>
  <c r="I24" i="17"/>
  <c r="I46" i="17"/>
  <c r="B94" i="17"/>
  <c r="T82" i="17"/>
  <c r="S62" i="17"/>
  <c r="T62" i="17" s="1"/>
  <c r="T27" i="17"/>
  <c r="F34" i="17"/>
  <c r="B39" i="17"/>
  <c r="B40" i="17"/>
  <c r="T40" i="17" s="1"/>
  <c r="H42" i="17"/>
  <c r="S71" i="17"/>
  <c r="B72" i="17"/>
  <c r="J72" i="17" s="1"/>
  <c r="S73" i="17"/>
  <c r="S74" i="17"/>
  <c r="S79" i="17"/>
  <c r="S81" i="17"/>
  <c r="S85" i="17"/>
  <c r="C96" i="17"/>
  <c r="S101" i="17"/>
  <c r="T101" i="17" s="1"/>
  <c r="S19" i="17"/>
  <c r="T19" i="17" s="1"/>
  <c r="H34" i="17"/>
  <c r="S52" i="17"/>
  <c r="S53" i="17"/>
  <c r="S100" i="17"/>
  <c r="S14" i="17" s="1"/>
  <c r="H100" i="17"/>
  <c r="I64" i="17"/>
  <c r="B65" i="17"/>
  <c r="J65" i="17" s="1"/>
  <c r="B66" i="17"/>
  <c r="B67" i="17"/>
  <c r="T67" i="17" s="1"/>
  <c r="E11" i="17"/>
  <c r="S86" i="17"/>
  <c r="T86" i="17" s="1"/>
  <c r="S84" i="17"/>
  <c r="B35" i="17"/>
  <c r="J35" i="17" s="1"/>
  <c r="T63" i="17"/>
  <c r="F20" i="17"/>
  <c r="S21" i="17"/>
  <c r="F24" i="17"/>
  <c r="S26" i="17"/>
  <c r="H27" i="17"/>
  <c r="H28" i="17"/>
  <c r="T36" i="17"/>
  <c r="T37" i="17"/>
  <c r="T42" i="17"/>
  <c r="S44" i="17"/>
  <c r="T44" i="17" s="1"/>
  <c r="F46" i="17"/>
  <c r="S48" i="17"/>
  <c r="H49" i="17"/>
  <c r="H51" i="17"/>
  <c r="T53" i="17"/>
  <c r="H68" i="17"/>
  <c r="T72" i="17"/>
  <c r="F73" i="17"/>
  <c r="H74" i="17"/>
  <c r="S75" i="17"/>
  <c r="F77" i="17"/>
  <c r="B79" i="17"/>
  <c r="H79" i="17"/>
  <c r="H82" i="17"/>
  <c r="H86" i="17"/>
  <c r="H87" i="17"/>
  <c r="T89" i="17"/>
  <c r="T91" i="17"/>
  <c r="S93" i="17"/>
  <c r="T93" i="17" s="1"/>
  <c r="F94" i="17"/>
  <c r="F96" i="17"/>
  <c r="H98" i="17"/>
  <c r="H101" i="17"/>
  <c r="B17" i="17"/>
  <c r="B18" i="17"/>
  <c r="H19" i="17"/>
  <c r="H20" i="17"/>
  <c r="T23" i="17"/>
  <c r="F28" i="17"/>
  <c r="S29" i="17"/>
  <c r="S28" i="17" s="1"/>
  <c r="B30" i="17"/>
  <c r="B31" i="17"/>
  <c r="F38" i="17"/>
  <c r="T43" i="17"/>
  <c r="T45" i="17"/>
  <c r="S46" i="17"/>
  <c r="H46" i="17"/>
  <c r="T49" i="17"/>
  <c r="T51" i="17"/>
  <c r="F54" i="17"/>
  <c r="T55" i="17"/>
  <c r="H59" i="17"/>
  <c r="B61" i="17"/>
  <c r="F68" i="17"/>
  <c r="B70" i="17"/>
  <c r="H73" i="17"/>
  <c r="T74" i="17"/>
  <c r="S77" i="17"/>
  <c r="H77" i="17"/>
  <c r="F81" i="17"/>
  <c r="T84" i="17"/>
  <c r="F87" i="17"/>
  <c r="H94" i="17"/>
  <c r="T95" i="17"/>
  <c r="H96" i="17"/>
  <c r="S16" i="17"/>
  <c r="S34" i="17"/>
  <c r="T39" i="17"/>
  <c r="S38" i="17"/>
  <c r="F19" i="17"/>
  <c r="B21" i="17"/>
  <c r="D25" i="17"/>
  <c r="S25" i="17"/>
  <c r="T25" i="17" s="1"/>
  <c r="B26" i="17"/>
  <c r="H26" i="17"/>
  <c r="F27" i="17"/>
  <c r="B29" i="17"/>
  <c r="B33" i="17"/>
  <c r="I38" i="17"/>
  <c r="B41" i="17"/>
  <c r="H41" i="17"/>
  <c r="F42" i="17"/>
  <c r="D44" i="17"/>
  <c r="F47" i="17"/>
  <c r="S47" i="17"/>
  <c r="T47" i="17" s="1"/>
  <c r="B48" i="17"/>
  <c r="J48" i="17" s="1"/>
  <c r="H48" i="17"/>
  <c r="F49" i="17"/>
  <c r="B50" i="17"/>
  <c r="H50" i="17"/>
  <c r="F51" i="17"/>
  <c r="B52" i="17"/>
  <c r="H52" i="17"/>
  <c r="H54" i="17"/>
  <c r="D54" i="17"/>
  <c r="F56" i="17"/>
  <c r="T59" i="17"/>
  <c r="T65" i="17"/>
  <c r="D19" i="17"/>
  <c r="F21" i="17"/>
  <c r="D22" i="17"/>
  <c r="F26" i="17"/>
  <c r="D27" i="17"/>
  <c r="F41" i="17"/>
  <c r="D42" i="17"/>
  <c r="F48" i="17"/>
  <c r="D49" i="17"/>
  <c r="F50" i="17"/>
  <c r="D51" i="17"/>
  <c r="F52" i="17"/>
  <c r="T54" i="17"/>
  <c r="S56" i="17"/>
  <c r="H56" i="17"/>
  <c r="F57" i="17"/>
  <c r="S57" i="17"/>
  <c r="F58" i="17"/>
  <c r="D59" i="17"/>
  <c r="F60" i="17"/>
  <c r="S60" i="17"/>
  <c r="S61" i="17"/>
  <c r="D62" i="17"/>
  <c r="F62" i="17"/>
  <c r="H62" i="17"/>
  <c r="D63" i="17"/>
  <c r="H63" i="17"/>
  <c r="F69" i="17"/>
  <c r="S69" i="17"/>
  <c r="S70" i="17"/>
  <c r="B71" i="17"/>
  <c r="J71" i="17" s="1"/>
  <c r="H71" i="17"/>
  <c r="D72" i="17"/>
  <c r="F74" i="17"/>
  <c r="B75" i="17"/>
  <c r="H75" i="17"/>
  <c r="F76" i="17"/>
  <c r="S76" i="17"/>
  <c r="T76" i="17" s="1"/>
  <c r="H78" i="17"/>
  <c r="B78" i="17"/>
  <c r="F80" i="17"/>
  <c r="F55" i="17"/>
  <c r="B57" i="17"/>
  <c r="B60" i="17"/>
  <c r="F63" i="17"/>
  <c r="B69" i="17"/>
  <c r="J69" i="17" s="1"/>
  <c r="F71" i="17"/>
  <c r="D74" i="17"/>
  <c r="F75" i="17"/>
  <c r="D76" i="17"/>
  <c r="F78" i="17"/>
  <c r="S78" i="17"/>
  <c r="H80" i="17"/>
  <c r="H81" i="17"/>
  <c r="B81" i="17"/>
  <c r="J81" i="17" s="1"/>
  <c r="D82" i="17"/>
  <c r="S87" i="17"/>
  <c r="F79" i="17"/>
  <c r="F82" i="17"/>
  <c r="B83" i="17"/>
  <c r="H83" i="17"/>
  <c r="B85" i="17"/>
  <c r="H85" i="17"/>
  <c r="F86" i="17"/>
  <c r="B88" i="17"/>
  <c r="H88" i="17"/>
  <c r="F89" i="17"/>
  <c r="B90" i="17"/>
  <c r="H90" i="17"/>
  <c r="F91" i="17"/>
  <c r="B92" i="17"/>
  <c r="J92" i="17" s="1"/>
  <c r="H92" i="17"/>
  <c r="D94" i="17"/>
  <c r="D95" i="17"/>
  <c r="H95" i="17"/>
  <c r="S97" i="17"/>
  <c r="D98" i="17"/>
  <c r="S99" i="17"/>
  <c r="D101" i="17"/>
  <c r="S102" i="17"/>
  <c r="F83" i="17"/>
  <c r="F85" i="17"/>
  <c r="D86" i="17"/>
  <c r="F88" i="17"/>
  <c r="D89" i="17"/>
  <c r="F90" i="17"/>
  <c r="D91" i="17"/>
  <c r="F92" i="17"/>
  <c r="D93" i="17"/>
  <c r="F95" i="17"/>
  <c r="B97" i="17"/>
  <c r="J97" i="17" s="1"/>
  <c r="F98" i="17"/>
  <c r="B99" i="17"/>
  <c r="J99" i="17" s="1"/>
  <c r="B102" i="17"/>
  <c r="J102" i="17" s="1"/>
  <c r="T94" i="17" l="1"/>
  <c r="T70" i="17"/>
  <c r="T61" i="17"/>
  <c r="S80" i="17"/>
  <c r="T35" i="17"/>
  <c r="S20" i="17"/>
  <c r="T90" i="17"/>
  <c r="J90" i="17"/>
  <c r="T83" i="17"/>
  <c r="J83" i="17"/>
  <c r="B58" i="17"/>
  <c r="J58" i="17" s="1"/>
  <c r="J60" i="17"/>
  <c r="B56" i="17"/>
  <c r="J57" i="17"/>
  <c r="B77" i="17"/>
  <c r="J77" i="17" s="1"/>
  <c r="J78" i="17"/>
  <c r="T50" i="17"/>
  <c r="J50" i="17"/>
  <c r="D29" i="17"/>
  <c r="J29" i="17"/>
  <c r="B20" i="17"/>
  <c r="J21" i="17"/>
  <c r="D70" i="17"/>
  <c r="J70" i="17"/>
  <c r="D61" i="17"/>
  <c r="J61" i="17"/>
  <c r="D31" i="17"/>
  <c r="J31" i="17"/>
  <c r="T18" i="17"/>
  <c r="J18" i="17"/>
  <c r="D66" i="17"/>
  <c r="J66" i="17"/>
  <c r="D39" i="17"/>
  <c r="J39" i="17"/>
  <c r="J56" i="17"/>
  <c r="T85" i="17"/>
  <c r="J85" i="17"/>
  <c r="D88" i="17"/>
  <c r="J88" i="17"/>
  <c r="B73" i="17"/>
  <c r="J73" i="17" s="1"/>
  <c r="J75" i="17"/>
  <c r="D52" i="17"/>
  <c r="J52" i="17"/>
  <c r="B38" i="17"/>
  <c r="D38" i="17" s="1"/>
  <c r="J41" i="17"/>
  <c r="T33" i="17"/>
  <c r="J33" i="17"/>
  <c r="B24" i="17"/>
  <c r="J26" i="17"/>
  <c r="D30" i="17"/>
  <c r="J30" i="17"/>
  <c r="D17" i="17"/>
  <c r="J17" i="17"/>
  <c r="D79" i="17"/>
  <c r="J79" i="17"/>
  <c r="D67" i="17"/>
  <c r="J67" i="17"/>
  <c r="D40" i="17"/>
  <c r="J40" i="17"/>
  <c r="J24" i="17"/>
  <c r="J94" i="17"/>
  <c r="I15" i="17"/>
  <c r="C15" i="17"/>
  <c r="F15" i="17" s="1"/>
  <c r="T66" i="17"/>
  <c r="C9" i="17"/>
  <c r="F9" i="17" s="1"/>
  <c r="G8" i="17"/>
  <c r="H9" i="17"/>
  <c r="S15" i="17"/>
  <c r="F12" i="17"/>
  <c r="E8" i="17"/>
  <c r="H38" i="17"/>
  <c r="T78" i="17"/>
  <c r="T79" i="17"/>
  <c r="D73" i="17"/>
  <c r="D57" i="17"/>
  <c r="D26" i="17"/>
  <c r="T31" i="17"/>
  <c r="S96" i="17"/>
  <c r="S13" i="17" s="1"/>
  <c r="C13" i="17"/>
  <c r="D65" i="17"/>
  <c r="B64" i="17"/>
  <c r="J64" i="17" s="1"/>
  <c r="D35" i="17"/>
  <c r="B34" i="17"/>
  <c r="D34" i="17" s="1"/>
  <c r="B80" i="17"/>
  <c r="J80" i="17" s="1"/>
  <c r="D92" i="17"/>
  <c r="D90" i="17"/>
  <c r="D85" i="17"/>
  <c r="D83" i="17"/>
  <c r="D71" i="17"/>
  <c r="D18" i="17"/>
  <c r="B16" i="17"/>
  <c r="J16" i="17" s="1"/>
  <c r="T30" i="17"/>
  <c r="T17" i="17"/>
  <c r="F102" i="17"/>
  <c r="B100" i="17"/>
  <c r="J100" i="17" s="1"/>
  <c r="T102" i="17"/>
  <c r="T92" i="17"/>
  <c r="D81" i="17"/>
  <c r="D58" i="17"/>
  <c r="D99" i="17"/>
  <c r="T81" i="17"/>
  <c r="T71" i="17"/>
  <c r="D56" i="17"/>
  <c r="T75" i="17"/>
  <c r="S58" i="17"/>
  <c r="T58" i="17" s="1"/>
  <c r="B46" i="17"/>
  <c r="J46" i="17" s="1"/>
  <c r="B28" i="17"/>
  <c r="D21" i="17"/>
  <c r="T41" i="17"/>
  <c r="D24" i="17"/>
  <c r="T52" i="17"/>
  <c r="T48" i="17"/>
  <c r="S24" i="17"/>
  <c r="T24" i="17" s="1"/>
  <c r="T21" i="17"/>
  <c r="D102" i="17"/>
  <c r="B96" i="17"/>
  <c r="J96" i="17" s="1"/>
  <c r="T99" i="17"/>
  <c r="T97" i="17"/>
  <c r="B87" i="17"/>
  <c r="T88" i="17"/>
  <c r="D69" i="17"/>
  <c r="D60" i="17"/>
  <c r="D97" i="17"/>
  <c r="D78" i="17"/>
  <c r="D77" i="17"/>
  <c r="D75" i="17"/>
  <c r="B68" i="17"/>
  <c r="J68" i="17" s="1"/>
  <c r="T69" i="17"/>
  <c r="T60" i="17"/>
  <c r="T57" i="17"/>
  <c r="T77" i="17"/>
  <c r="T73" i="17"/>
  <c r="T56" i="17"/>
  <c r="D50" i="17"/>
  <c r="D48" i="17"/>
  <c r="D41" i="17"/>
  <c r="D33" i="17"/>
  <c r="I12" i="17"/>
  <c r="T29" i="17"/>
  <c r="T38" i="17"/>
  <c r="T26" i="17"/>
  <c r="T20" i="17"/>
  <c r="T87" i="17" l="1"/>
  <c r="J87" i="17"/>
  <c r="J34" i="17"/>
  <c r="D20" i="17"/>
  <c r="J20" i="17"/>
  <c r="T28" i="17"/>
  <c r="J28" i="17"/>
  <c r="J38" i="17"/>
  <c r="H15" i="17"/>
  <c r="B15" i="17"/>
  <c r="J15" i="17" s="1"/>
  <c r="D16" i="17"/>
  <c r="C10" i="17"/>
  <c r="C8" i="17" s="1"/>
  <c r="F13" i="17"/>
  <c r="H13" i="17"/>
  <c r="T16" i="17"/>
  <c r="I9" i="17"/>
  <c r="S12" i="17"/>
  <c r="S10" i="17"/>
  <c r="T80" i="17"/>
  <c r="D80" i="17"/>
  <c r="C11" i="17"/>
  <c r="D64" i="17"/>
  <c r="T64" i="17"/>
  <c r="T34" i="17"/>
  <c r="D68" i="17"/>
  <c r="T68" i="17"/>
  <c r="B13" i="17"/>
  <c r="J13" i="17" s="1"/>
  <c r="T96" i="17"/>
  <c r="D96" i="17"/>
  <c r="D28" i="17"/>
  <c r="F100" i="17"/>
  <c r="D100" i="17"/>
  <c r="B14" i="17"/>
  <c r="J14" i="17" s="1"/>
  <c r="T100" i="17"/>
  <c r="I11" i="17"/>
  <c r="B12" i="17"/>
  <c r="J12" i="17" s="1"/>
  <c r="D87" i="17"/>
  <c r="T46" i="17"/>
  <c r="D46" i="17"/>
  <c r="T15" i="17" l="1"/>
  <c r="I8" i="17"/>
  <c r="F8" i="17"/>
  <c r="H8" i="17"/>
  <c r="B9" i="17"/>
  <c r="J9" i="17" s="1"/>
  <c r="D12" i="17"/>
  <c r="B10" i="17"/>
  <c r="J10" i="17" s="1"/>
  <c r="S11" i="17"/>
  <c r="S9" i="17"/>
  <c r="T12" i="17"/>
  <c r="D10" i="17"/>
  <c r="H10" i="17"/>
  <c r="F10" i="17"/>
  <c r="D14" i="17"/>
  <c r="T14" i="17"/>
  <c r="T13" i="17"/>
  <c r="D13" i="17"/>
  <c r="D15" i="17"/>
  <c r="F11" i="17"/>
  <c r="H11" i="17"/>
  <c r="B11" i="17"/>
  <c r="D11" i="17" s="1"/>
  <c r="T10" i="17" l="1"/>
  <c r="J11" i="17"/>
  <c r="T9" i="17"/>
  <c r="S8" i="17"/>
  <c r="B8" i="17"/>
  <c r="D8" i="17" s="1"/>
  <c r="D9" i="17"/>
  <c r="T11" i="17"/>
  <c r="J8" i="17" l="1"/>
  <c r="T8" i="17"/>
  <c r="K7" i="3"/>
  <c r="C10" i="3"/>
  <c r="D144" i="9"/>
  <c r="D144" i="11"/>
  <c r="E144" i="9"/>
  <c r="F144" i="9"/>
  <c r="C144" i="11"/>
  <c r="AC7" i="3"/>
  <c r="H15" i="3"/>
  <c r="C15" i="3"/>
  <c r="C144" i="9" l="1"/>
  <c r="H10" i="3"/>
  <c r="E10" i="3"/>
  <c r="Q29" i="6" l="1"/>
  <c r="R29" i="6"/>
  <c r="S29" i="6"/>
  <c r="T29" i="6"/>
  <c r="U29" i="6"/>
  <c r="V29" i="6"/>
  <c r="W29" i="6"/>
  <c r="H29" i="6"/>
  <c r="Q28" i="13"/>
  <c r="R28" i="13"/>
  <c r="S28" i="13"/>
  <c r="T28" i="13"/>
  <c r="U28" i="13"/>
  <c r="V28" i="13"/>
  <c r="W28" i="13"/>
  <c r="P28" i="13"/>
  <c r="H28" i="13"/>
  <c r="I28" i="13"/>
  <c r="J28" i="13"/>
  <c r="E28" i="13"/>
  <c r="F28" i="13"/>
  <c r="D28" i="13"/>
  <c r="G169" i="13"/>
  <c r="C169" i="13"/>
  <c r="G168" i="13"/>
  <c r="C168" i="13"/>
  <c r="G167" i="13"/>
  <c r="C167" i="13"/>
  <c r="G166" i="13"/>
  <c r="C166" i="13"/>
  <c r="Z165" i="13"/>
  <c r="W165" i="13"/>
  <c r="V165" i="13"/>
  <c r="U165" i="13"/>
  <c r="T165" i="13"/>
  <c r="T20" i="13" s="1"/>
  <c r="S165" i="13"/>
  <c r="R165" i="13"/>
  <c r="Q165" i="13"/>
  <c r="P165" i="13"/>
  <c r="N165" i="13" s="1"/>
  <c r="L165" i="13"/>
  <c r="L20" i="13" s="1"/>
  <c r="J165" i="13"/>
  <c r="J20" i="13" s="1"/>
  <c r="I165" i="13"/>
  <c r="H165" i="13"/>
  <c r="F165" i="13"/>
  <c r="E165" i="13"/>
  <c r="D165" i="13"/>
  <c r="D20" i="13" s="1"/>
  <c r="G164" i="13"/>
  <c r="C164" i="13"/>
  <c r="G163" i="13"/>
  <c r="C163" i="13"/>
  <c r="G162" i="13"/>
  <c r="C162" i="13"/>
  <c r="G161" i="13"/>
  <c r="C161" i="13"/>
  <c r="G160" i="13"/>
  <c r="C160" i="13"/>
  <c r="G159" i="13"/>
  <c r="C159" i="13"/>
  <c r="Z158" i="13"/>
  <c r="W158" i="13"/>
  <c r="V158" i="13"/>
  <c r="U158" i="13"/>
  <c r="T158" i="13"/>
  <c r="S158" i="13"/>
  <c r="R158" i="13"/>
  <c r="Q158" i="13"/>
  <c r="P158" i="13"/>
  <c r="N158" i="13" s="1"/>
  <c r="L158" i="13"/>
  <c r="J158" i="13"/>
  <c r="J19" i="13" s="1"/>
  <c r="I158" i="13"/>
  <c r="H158" i="13"/>
  <c r="F158" i="13"/>
  <c r="E158" i="13"/>
  <c r="D158" i="13"/>
  <c r="B158" i="13"/>
  <c r="B19" i="13" s="1"/>
  <c r="G157" i="13"/>
  <c r="C157" i="13"/>
  <c r="G156" i="13"/>
  <c r="C156" i="13"/>
  <c r="G155" i="13"/>
  <c r="C155" i="13"/>
  <c r="G154" i="13"/>
  <c r="C154" i="13"/>
  <c r="G153" i="13"/>
  <c r="C153" i="13"/>
  <c r="G152" i="13"/>
  <c r="C152" i="13"/>
  <c r="G151" i="13"/>
  <c r="C151" i="13"/>
  <c r="Z150" i="13"/>
  <c r="W150" i="13"/>
  <c r="W17" i="13" s="1"/>
  <c r="W13" i="13" s="1"/>
  <c r="V150" i="13"/>
  <c r="U150" i="13"/>
  <c r="T150" i="13"/>
  <c r="S150" i="13"/>
  <c r="R150" i="13"/>
  <c r="Q150" i="13"/>
  <c r="P150" i="13"/>
  <c r="L150" i="13"/>
  <c r="J150" i="13"/>
  <c r="I150" i="13"/>
  <c r="H150" i="13"/>
  <c r="F150" i="13"/>
  <c r="E150" i="13"/>
  <c r="D150" i="13"/>
  <c r="B150" i="13"/>
  <c r="G149" i="13"/>
  <c r="C149" i="13"/>
  <c r="G148" i="13"/>
  <c r="C148" i="13"/>
  <c r="G147" i="13"/>
  <c r="C147" i="13"/>
  <c r="G146" i="13"/>
  <c r="C146" i="13"/>
  <c r="G145" i="13"/>
  <c r="C145" i="13"/>
  <c r="G144" i="13"/>
  <c r="C144" i="13"/>
  <c r="G143" i="13"/>
  <c r="C143" i="13"/>
  <c r="G142" i="13"/>
  <c r="C142" i="13"/>
  <c r="G141" i="13"/>
  <c r="C141" i="13"/>
  <c r="G140" i="13"/>
  <c r="C140" i="13"/>
  <c r="G139" i="13"/>
  <c r="C139" i="13"/>
  <c r="G138" i="13"/>
  <c r="C138" i="13"/>
  <c r="G137" i="13"/>
  <c r="C137" i="13"/>
  <c r="Z136" i="13"/>
  <c r="W136" i="13"/>
  <c r="V136" i="13"/>
  <c r="U136" i="13"/>
  <c r="T136" i="13"/>
  <c r="S136" i="13"/>
  <c r="R136" i="13"/>
  <c r="Q136" i="13"/>
  <c r="P136" i="13"/>
  <c r="L136" i="13"/>
  <c r="J136" i="13"/>
  <c r="I136" i="13"/>
  <c r="H136" i="13"/>
  <c r="F136" i="13"/>
  <c r="E136" i="13"/>
  <c r="D136" i="13"/>
  <c r="B136" i="13"/>
  <c r="G135" i="13"/>
  <c r="C135" i="13"/>
  <c r="W134" i="13"/>
  <c r="V134" i="13"/>
  <c r="U134" i="13"/>
  <c r="T134" i="13"/>
  <c r="S134" i="13"/>
  <c r="R134" i="13"/>
  <c r="Q134" i="13"/>
  <c r="P134" i="13"/>
  <c r="N134" i="13" s="1"/>
  <c r="L134" i="13"/>
  <c r="J134" i="13"/>
  <c r="I134" i="13"/>
  <c r="H134" i="13"/>
  <c r="F134" i="13"/>
  <c r="E134" i="13"/>
  <c r="D134" i="13"/>
  <c r="C134" i="13"/>
  <c r="AA134" i="13" s="1"/>
  <c r="B134" i="13"/>
  <c r="G133" i="13"/>
  <c r="C133" i="13"/>
  <c r="G132" i="13"/>
  <c r="C132" i="13"/>
  <c r="G131" i="13"/>
  <c r="C131" i="13"/>
  <c r="G130" i="13"/>
  <c r="C130" i="13"/>
  <c r="G129" i="13"/>
  <c r="C129" i="13"/>
  <c r="G128" i="13"/>
  <c r="C128" i="13"/>
  <c r="G127" i="13"/>
  <c r="C127" i="13"/>
  <c r="G126" i="13"/>
  <c r="C126" i="13"/>
  <c r="G125" i="13"/>
  <c r="C125" i="13"/>
  <c r="G124" i="13"/>
  <c r="C124" i="13"/>
  <c r="Z123" i="13"/>
  <c r="W123" i="13"/>
  <c r="V123" i="13"/>
  <c r="U123" i="13"/>
  <c r="T123" i="13"/>
  <c r="S123" i="13"/>
  <c r="R123" i="13"/>
  <c r="Q123" i="13"/>
  <c r="P123" i="13"/>
  <c r="L123" i="13"/>
  <c r="J123" i="13"/>
  <c r="I123" i="13"/>
  <c r="H123" i="13"/>
  <c r="F123" i="13"/>
  <c r="E123" i="13"/>
  <c r="D123" i="13"/>
  <c r="B123" i="13"/>
  <c r="G122" i="13"/>
  <c r="C122" i="13"/>
  <c r="G121" i="13"/>
  <c r="C121" i="13"/>
  <c r="G120" i="13"/>
  <c r="C120" i="13"/>
  <c r="G119" i="13"/>
  <c r="C119" i="13"/>
  <c r="G118" i="13"/>
  <c r="C118" i="13"/>
  <c r="G117" i="13"/>
  <c r="C117" i="13"/>
  <c r="G116" i="13"/>
  <c r="C116" i="13"/>
  <c r="Z115" i="13"/>
  <c r="W115" i="13"/>
  <c r="V115" i="13"/>
  <c r="U115" i="13"/>
  <c r="T115" i="13"/>
  <c r="S115" i="13"/>
  <c r="R115" i="13"/>
  <c r="Q115" i="13"/>
  <c r="P115" i="13"/>
  <c r="L115" i="13"/>
  <c r="J115" i="13"/>
  <c r="I115" i="13"/>
  <c r="H115" i="13"/>
  <c r="F115" i="13"/>
  <c r="E115" i="13"/>
  <c r="D115" i="13"/>
  <c r="B115" i="13"/>
  <c r="G114" i="13"/>
  <c r="C114" i="13"/>
  <c r="G113" i="13"/>
  <c r="C113" i="13"/>
  <c r="G112" i="13"/>
  <c r="C112" i="13"/>
  <c r="G111" i="13"/>
  <c r="C111" i="13"/>
  <c r="Z110" i="13"/>
  <c r="W110" i="13"/>
  <c r="V110" i="13"/>
  <c r="U110" i="13"/>
  <c r="T110" i="13"/>
  <c r="S110" i="13"/>
  <c r="R110" i="13"/>
  <c r="Q110" i="13"/>
  <c r="P110" i="13"/>
  <c r="L110" i="13"/>
  <c r="J110" i="13"/>
  <c r="I110" i="13"/>
  <c r="H110" i="13"/>
  <c r="F110" i="13"/>
  <c r="E110" i="13"/>
  <c r="D110" i="13"/>
  <c r="B110" i="13"/>
  <c r="G109" i="13"/>
  <c r="C109" i="13"/>
  <c r="G108" i="13"/>
  <c r="C108" i="13"/>
  <c r="G107" i="13"/>
  <c r="C107" i="13"/>
  <c r="Z106" i="13"/>
  <c r="W106" i="13"/>
  <c r="V106" i="13"/>
  <c r="U106" i="13"/>
  <c r="T106" i="13"/>
  <c r="S106" i="13"/>
  <c r="R106" i="13"/>
  <c r="Q106" i="13"/>
  <c r="P106" i="13"/>
  <c r="L106" i="13"/>
  <c r="J106" i="13"/>
  <c r="I106" i="13"/>
  <c r="H106" i="13"/>
  <c r="F106" i="13"/>
  <c r="E106" i="13"/>
  <c r="D106" i="13"/>
  <c r="B106" i="13"/>
  <c r="G105" i="13"/>
  <c r="C105" i="13"/>
  <c r="G104" i="13"/>
  <c r="C104" i="13"/>
  <c r="G103" i="13"/>
  <c r="C103" i="13"/>
  <c r="G102" i="13"/>
  <c r="C102" i="13"/>
  <c r="G101" i="13"/>
  <c r="C101" i="13"/>
  <c r="G100" i="13"/>
  <c r="C100" i="13"/>
  <c r="G99" i="13"/>
  <c r="C99" i="13"/>
  <c r="G98" i="13"/>
  <c r="C98" i="13"/>
  <c r="G97" i="13"/>
  <c r="C97" i="13"/>
  <c r="Z96" i="13"/>
  <c r="W96" i="13"/>
  <c r="V96" i="13"/>
  <c r="U96" i="13"/>
  <c r="T96" i="13"/>
  <c r="S96" i="13"/>
  <c r="R96" i="13"/>
  <c r="Q96" i="13"/>
  <c r="P96" i="13"/>
  <c r="L96" i="13"/>
  <c r="J96" i="13"/>
  <c r="I96" i="13"/>
  <c r="H96" i="13"/>
  <c r="F96" i="13"/>
  <c r="E96" i="13"/>
  <c r="D96" i="13"/>
  <c r="B96" i="13"/>
  <c r="G95" i="13"/>
  <c r="C95" i="13"/>
  <c r="G94" i="13"/>
  <c r="X94" i="13" s="1"/>
  <c r="C94" i="13"/>
  <c r="G93" i="13"/>
  <c r="C93" i="13"/>
  <c r="Z92" i="13"/>
  <c r="W92" i="13"/>
  <c r="V92" i="13"/>
  <c r="U92" i="13"/>
  <c r="T92" i="13"/>
  <c r="S92" i="13"/>
  <c r="R92" i="13"/>
  <c r="Q92" i="13"/>
  <c r="P92" i="13"/>
  <c r="L92" i="13"/>
  <c r="J92" i="13"/>
  <c r="I92" i="13"/>
  <c r="H92" i="13"/>
  <c r="F92" i="13"/>
  <c r="E92" i="13"/>
  <c r="D92" i="13"/>
  <c r="B92" i="13"/>
  <c r="G91" i="13"/>
  <c r="C91" i="13"/>
  <c r="G90" i="13"/>
  <c r="C90" i="13"/>
  <c r="G89" i="13"/>
  <c r="C89" i="13"/>
  <c r="Z88" i="13"/>
  <c r="W88" i="13"/>
  <c r="V88" i="13"/>
  <c r="U88" i="13"/>
  <c r="T88" i="13"/>
  <c r="S88" i="13"/>
  <c r="R88" i="13"/>
  <c r="Q88" i="13"/>
  <c r="P88" i="13"/>
  <c r="L88" i="13"/>
  <c r="J88" i="13"/>
  <c r="I88" i="13"/>
  <c r="H88" i="13"/>
  <c r="F88" i="13"/>
  <c r="E88" i="13"/>
  <c r="D88" i="13"/>
  <c r="B88" i="13"/>
  <c r="G87" i="13"/>
  <c r="C87" i="13"/>
  <c r="G86" i="13"/>
  <c r="C86" i="13"/>
  <c r="G85" i="13"/>
  <c r="C85" i="13"/>
  <c r="G84" i="13"/>
  <c r="C84" i="13"/>
  <c r="G83" i="13"/>
  <c r="C83" i="13"/>
  <c r="Z82" i="13"/>
  <c r="W82" i="13"/>
  <c r="V82" i="13"/>
  <c r="U82" i="13"/>
  <c r="T82" i="13"/>
  <c r="S82" i="13"/>
  <c r="R82" i="13"/>
  <c r="Q82" i="13"/>
  <c r="P82" i="13"/>
  <c r="L82" i="13"/>
  <c r="J82" i="13"/>
  <c r="I82" i="13"/>
  <c r="H82" i="13"/>
  <c r="F82" i="13"/>
  <c r="E82" i="13"/>
  <c r="D82" i="13"/>
  <c r="B82" i="13"/>
  <c r="G81" i="13"/>
  <c r="C81" i="13"/>
  <c r="C80" i="13" s="1"/>
  <c r="Z80" i="13"/>
  <c r="W80" i="13"/>
  <c r="V80" i="13"/>
  <c r="U80" i="13"/>
  <c r="T80" i="13"/>
  <c r="S80" i="13"/>
  <c r="R80" i="13"/>
  <c r="Q80" i="13"/>
  <c r="P80" i="13"/>
  <c r="L80" i="13"/>
  <c r="J80" i="13"/>
  <c r="I80" i="13"/>
  <c r="H80" i="13"/>
  <c r="F80" i="13"/>
  <c r="E80" i="13"/>
  <c r="D80" i="13"/>
  <c r="B80" i="13"/>
  <c r="G79" i="13"/>
  <c r="C79" i="13"/>
  <c r="G78" i="13"/>
  <c r="C78" i="13"/>
  <c r="G77" i="13"/>
  <c r="C77" i="13"/>
  <c r="G76" i="13"/>
  <c r="C76" i="13"/>
  <c r="G75" i="13"/>
  <c r="C75" i="13"/>
  <c r="G74" i="13"/>
  <c r="C74" i="13"/>
  <c r="G73" i="13"/>
  <c r="C73" i="13"/>
  <c r="G72" i="13"/>
  <c r="C72" i="13"/>
  <c r="G71" i="13"/>
  <c r="C71" i="13"/>
  <c r="G70" i="13"/>
  <c r="C70" i="13"/>
  <c r="Z69" i="13"/>
  <c r="W69" i="13"/>
  <c r="V69" i="13"/>
  <c r="U69" i="13"/>
  <c r="T69" i="13"/>
  <c r="S69" i="13"/>
  <c r="R69" i="13"/>
  <c r="Q69" i="13"/>
  <c r="P69" i="13"/>
  <c r="N69" i="13" s="1"/>
  <c r="L69" i="13"/>
  <c r="J69" i="13"/>
  <c r="I69" i="13"/>
  <c r="H69" i="13"/>
  <c r="F69" i="13"/>
  <c r="E69" i="13"/>
  <c r="D69" i="13"/>
  <c r="B69" i="13"/>
  <c r="G68" i="13"/>
  <c r="C68" i="13"/>
  <c r="Z67" i="13"/>
  <c r="W67" i="13"/>
  <c r="V67" i="13"/>
  <c r="U67" i="13"/>
  <c r="T67" i="13"/>
  <c r="S67" i="13"/>
  <c r="R67" i="13"/>
  <c r="Q67" i="13"/>
  <c r="P67" i="13"/>
  <c r="L67" i="13"/>
  <c r="J67" i="13"/>
  <c r="I67" i="13"/>
  <c r="H67" i="13"/>
  <c r="F67" i="13"/>
  <c r="E67" i="13"/>
  <c r="D67" i="13"/>
  <c r="B67" i="13"/>
  <c r="G66" i="13"/>
  <c r="C66" i="13"/>
  <c r="G65" i="13"/>
  <c r="C65" i="13"/>
  <c r="G64" i="13"/>
  <c r="C64" i="13"/>
  <c r="G63" i="13"/>
  <c r="C63" i="13"/>
  <c r="G62" i="13"/>
  <c r="C62" i="13"/>
  <c r="G61" i="13"/>
  <c r="C61" i="13"/>
  <c r="G60" i="13"/>
  <c r="C60" i="13"/>
  <c r="G59" i="13"/>
  <c r="C59" i="13"/>
  <c r="G58" i="13"/>
  <c r="C58" i="13"/>
  <c r="G57" i="13"/>
  <c r="C57" i="13"/>
  <c r="G56" i="13"/>
  <c r="C56" i="13"/>
  <c r="Z55" i="13"/>
  <c r="W55" i="13"/>
  <c r="V55" i="13"/>
  <c r="U55" i="13"/>
  <c r="T55" i="13"/>
  <c r="S55" i="13"/>
  <c r="R55" i="13"/>
  <c r="Q55" i="13"/>
  <c r="P55" i="13"/>
  <c r="N55" i="13" s="1"/>
  <c r="L55" i="13"/>
  <c r="J55" i="13"/>
  <c r="I55" i="13"/>
  <c r="H55" i="13"/>
  <c r="F55" i="13"/>
  <c r="E55" i="13"/>
  <c r="D55" i="13"/>
  <c r="B55" i="13"/>
  <c r="G54" i="13"/>
  <c r="C54" i="13"/>
  <c r="AA54" i="13" s="1"/>
  <c r="G53" i="13"/>
  <c r="C53" i="13"/>
  <c r="G52" i="13"/>
  <c r="C52" i="13"/>
  <c r="G51" i="13"/>
  <c r="C51" i="13"/>
  <c r="G50" i="13"/>
  <c r="C50" i="13"/>
  <c r="Z49" i="13"/>
  <c r="W49" i="13"/>
  <c r="V49" i="13"/>
  <c r="U49" i="13"/>
  <c r="T49" i="13"/>
  <c r="S49" i="13"/>
  <c r="R49" i="13"/>
  <c r="Q49" i="13"/>
  <c r="P49" i="13"/>
  <c r="L49" i="13"/>
  <c r="J49" i="13"/>
  <c r="I49" i="13"/>
  <c r="H49" i="13"/>
  <c r="F49" i="13"/>
  <c r="E49" i="13"/>
  <c r="D49" i="13"/>
  <c r="B49" i="13"/>
  <c r="G48" i="13"/>
  <c r="C48" i="13"/>
  <c r="G47" i="13"/>
  <c r="C47" i="13"/>
  <c r="G46" i="13"/>
  <c r="C46" i="13"/>
  <c r="G45" i="13"/>
  <c r="C45" i="13"/>
  <c r="G44" i="13"/>
  <c r="C44" i="13"/>
  <c r="G43" i="13"/>
  <c r="C43" i="13"/>
  <c r="G42" i="13"/>
  <c r="C42" i="13"/>
  <c r="Z41" i="13"/>
  <c r="W41" i="13"/>
  <c r="V41" i="13"/>
  <c r="U41" i="13"/>
  <c r="T41" i="13"/>
  <c r="S41" i="13"/>
  <c r="R41" i="13"/>
  <c r="Q41" i="13"/>
  <c r="P41" i="13"/>
  <c r="N41" i="13" s="1"/>
  <c r="L41" i="13"/>
  <c r="J41" i="13"/>
  <c r="I41" i="13"/>
  <c r="H41" i="13"/>
  <c r="F41" i="13"/>
  <c r="E41" i="13"/>
  <c r="D41" i="13"/>
  <c r="B41" i="13"/>
  <c r="G40" i="13"/>
  <c r="C40" i="13"/>
  <c r="G39" i="13"/>
  <c r="C39" i="13"/>
  <c r="G38" i="13"/>
  <c r="C38" i="13"/>
  <c r="G37" i="13"/>
  <c r="C37" i="13"/>
  <c r="G36" i="13"/>
  <c r="C36" i="13"/>
  <c r="Z35" i="13"/>
  <c r="W35" i="13"/>
  <c r="V35" i="13"/>
  <c r="U35" i="13"/>
  <c r="T35" i="13"/>
  <c r="S35" i="13"/>
  <c r="R35" i="13"/>
  <c r="Q35" i="13"/>
  <c r="P35" i="13"/>
  <c r="L35" i="13"/>
  <c r="J35" i="13"/>
  <c r="I35" i="13"/>
  <c r="H35" i="13"/>
  <c r="F35" i="13"/>
  <c r="E35" i="13"/>
  <c r="D35" i="13"/>
  <c r="B35" i="13"/>
  <c r="G34" i="13"/>
  <c r="C34" i="13"/>
  <c r="G33" i="13"/>
  <c r="C33" i="13"/>
  <c r="G32" i="13"/>
  <c r="C32" i="13"/>
  <c r="G31" i="13"/>
  <c r="C31" i="13"/>
  <c r="G30" i="13"/>
  <c r="C30" i="13"/>
  <c r="G29" i="13"/>
  <c r="C29" i="13"/>
  <c r="C28" i="13" s="1"/>
  <c r="Z28" i="13"/>
  <c r="L28" i="13"/>
  <c r="B28" i="13"/>
  <c r="G27" i="13"/>
  <c r="C27" i="13"/>
  <c r="G26" i="13"/>
  <c r="C26" i="13"/>
  <c r="G25" i="13"/>
  <c r="C25" i="13"/>
  <c r="G24" i="13"/>
  <c r="C24" i="13"/>
  <c r="G23" i="13"/>
  <c r="C23" i="13"/>
  <c r="Z22" i="13"/>
  <c r="W22" i="13"/>
  <c r="W21" i="13" s="1"/>
  <c r="V22" i="13"/>
  <c r="U22" i="13"/>
  <c r="U21" i="13" s="1"/>
  <c r="T22" i="13"/>
  <c r="T21" i="13" s="1"/>
  <c r="S22" i="13"/>
  <c r="S21" i="13" s="1"/>
  <c r="R22" i="13"/>
  <c r="R21" i="13" s="1"/>
  <c r="Q22" i="13"/>
  <c r="Q21" i="13" s="1"/>
  <c r="P22" i="13"/>
  <c r="L22" i="13"/>
  <c r="J22" i="13"/>
  <c r="J21" i="13" s="1"/>
  <c r="I22" i="13"/>
  <c r="I21" i="13" s="1"/>
  <c r="H22" i="13"/>
  <c r="H21" i="13" s="1"/>
  <c r="F22" i="13"/>
  <c r="E22" i="13"/>
  <c r="D22" i="13"/>
  <c r="B22" i="13"/>
  <c r="Z20" i="13"/>
  <c r="W20" i="13"/>
  <c r="V20" i="13"/>
  <c r="U20" i="13"/>
  <c r="S20" i="13"/>
  <c r="R20" i="13"/>
  <c r="Q20" i="13"/>
  <c r="P20" i="13"/>
  <c r="I20" i="13"/>
  <c r="H20" i="13"/>
  <c r="F20" i="13"/>
  <c r="E20" i="13"/>
  <c r="B20" i="13"/>
  <c r="Z19" i="13"/>
  <c r="W19" i="13"/>
  <c r="V19" i="13"/>
  <c r="U19" i="13"/>
  <c r="T19" i="13"/>
  <c r="S19" i="13"/>
  <c r="R19" i="13"/>
  <c r="Q19" i="13"/>
  <c r="P19" i="13"/>
  <c r="L19" i="13"/>
  <c r="I19" i="13"/>
  <c r="H19" i="13"/>
  <c r="F19" i="13"/>
  <c r="E19" i="13"/>
  <c r="D19" i="13"/>
  <c r="Z18" i="13"/>
  <c r="Z14" i="13" s="1"/>
  <c r="W18" i="13"/>
  <c r="W14" i="13" s="1"/>
  <c r="V18" i="13"/>
  <c r="V14" i="13" s="1"/>
  <c r="U18" i="13"/>
  <c r="U14" i="13" s="1"/>
  <c r="T18" i="13"/>
  <c r="T14" i="13" s="1"/>
  <c r="S18" i="13"/>
  <c r="R18" i="13"/>
  <c r="R14" i="13" s="1"/>
  <c r="Q18" i="13"/>
  <c r="Q14" i="13" s="1"/>
  <c r="P18" i="13"/>
  <c r="L18" i="13"/>
  <c r="L14" i="13" s="1"/>
  <c r="J18" i="13"/>
  <c r="J14" i="13" s="1"/>
  <c r="I18" i="13"/>
  <c r="I14" i="13" s="1"/>
  <c r="H18" i="13"/>
  <c r="H14" i="13" s="1"/>
  <c r="F18" i="13"/>
  <c r="F14" i="13" s="1"/>
  <c r="E18" i="13"/>
  <c r="E14" i="13" s="1"/>
  <c r="D18" i="13"/>
  <c r="D14" i="13" s="1"/>
  <c r="B18" i="13"/>
  <c r="B14" i="13" s="1"/>
  <c r="Z17" i="13"/>
  <c r="Z13" i="13" s="1"/>
  <c r="V17" i="13"/>
  <c r="V13" i="13" s="1"/>
  <c r="U17" i="13"/>
  <c r="U13" i="13" s="1"/>
  <c r="T17" i="13"/>
  <c r="T13" i="13" s="1"/>
  <c r="S17" i="13"/>
  <c r="S13" i="13" s="1"/>
  <c r="R17" i="13"/>
  <c r="R13" i="13" s="1"/>
  <c r="Q17" i="13"/>
  <c r="Q13" i="13" s="1"/>
  <c r="P17" i="13"/>
  <c r="L17" i="13"/>
  <c r="L13" i="13" s="1"/>
  <c r="J17" i="13"/>
  <c r="J13" i="13" s="1"/>
  <c r="I17" i="13"/>
  <c r="I13" i="13" s="1"/>
  <c r="H17" i="13"/>
  <c r="H13" i="13" s="1"/>
  <c r="F17" i="13"/>
  <c r="F13" i="13" s="1"/>
  <c r="E17" i="13"/>
  <c r="E13" i="13" s="1"/>
  <c r="D17" i="13"/>
  <c r="D13" i="13" s="1"/>
  <c r="B17" i="13"/>
  <c r="B13" i="13" s="1"/>
  <c r="S14" i="13"/>
  <c r="P14" i="13"/>
  <c r="AA28" i="13" l="1"/>
  <c r="N19" i="13"/>
  <c r="N20" i="13"/>
  <c r="N22" i="13"/>
  <c r="P21" i="13"/>
  <c r="V16" i="13"/>
  <c r="V21" i="13"/>
  <c r="AA80" i="13"/>
  <c r="L21" i="13"/>
  <c r="N82" i="13"/>
  <c r="N88" i="13"/>
  <c r="N96" i="13"/>
  <c r="N110" i="13"/>
  <c r="N123" i="13"/>
  <c r="N35" i="13"/>
  <c r="N49" i="13"/>
  <c r="N80" i="13"/>
  <c r="X87" i="13"/>
  <c r="N92" i="13"/>
  <c r="N106" i="13"/>
  <c r="N115" i="13"/>
  <c r="N67" i="13"/>
  <c r="N150" i="13"/>
  <c r="P13" i="13"/>
  <c r="N17" i="13"/>
  <c r="N18" i="13"/>
  <c r="N136" i="13"/>
  <c r="N28" i="13"/>
  <c r="X48" i="13"/>
  <c r="G49" i="13"/>
  <c r="X60" i="13"/>
  <c r="X149" i="13"/>
  <c r="X122" i="13"/>
  <c r="X166" i="13"/>
  <c r="V15" i="13"/>
  <c r="G28" i="13"/>
  <c r="X107" i="13"/>
  <c r="X109" i="13"/>
  <c r="G106" i="13"/>
  <c r="I16" i="13"/>
  <c r="I15" i="13" s="1"/>
  <c r="Z16" i="13"/>
  <c r="Z12" i="13" s="1"/>
  <c r="Z11" i="13" s="1"/>
  <c r="X145" i="13"/>
  <c r="X160" i="13"/>
  <c r="X167" i="13"/>
  <c r="X54" i="13"/>
  <c r="G55" i="13"/>
  <c r="G115" i="13"/>
  <c r="C123" i="13"/>
  <c r="AA123" i="13" s="1"/>
  <c r="X155" i="13"/>
  <c r="X168" i="13"/>
  <c r="G35" i="13"/>
  <c r="G96" i="13"/>
  <c r="Q16" i="13"/>
  <c r="Q12" i="13" s="1"/>
  <c r="X29" i="13"/>
  <c r="X37" i="13"/>
  <c r="J16" i="13"/>
  <c r="J15" i="13" s="1"/>
  <c r="X38" i="13"/>
  <c r="X161" i="13"/>
  <c r="X142" i="13"/>
  <c r="X133" i="13"/>
  <c r="X128" i="13"/>
  <c r="X97" i="13"/>
  <c r="G88" i="13"/>
  <c r="X83" i="13"/>
  <c r="X73" i="13"/>
  <c r="U16" i="13"/>
  <c r="U15" i="13" s="1"/>
  <c r="D16" i="13"/>
  <c r="D15" i="13" s="1"/>
  <c r="L16" i="13"/>
  <c r="L12" i="13" s="1"/>
  <c r="X23" i="13"/>
  <c r="X42" i="13"/>
  <c r="X47" i="13"/>
  <c r="X53" i="13"/>
  <c r="X59" i="13"/>
  <c r="X64" i="13"/>
  <c r="X77" i="13"/>
  <c r="X78" i="13"/>
  <c r="X81" i="13"/>
  <c r="X89" i="13"/>
  <c r="X112" i="13"/>
  <c r="X121" i="13"/>
  <c r="X143" i="13"/>
  <c r="X154" i="13"/>
  <c r="C150" i="13"/>
  <c r="C17" i="13" s="1"/>
  <c r="C13" i="13" s="1"/>
  <c r="G67" i="13"/>
  <c r="C69" i="13"/>
  <c r="AA69" i="13" s="1"/>
  <c r="X119" i="13"/>
  <c r="X125" i="13"/>
  <c r="C158" i="13"/>
  <c r="C19" i="13" s="1"/>
  <c r="G22" i="13"/>
  <c r="X43" i="13"/>
  <c r="X46" i="13"/>
  <c r="X52" i="13"/>
  <c r="X58" i="13"/>
  <c r="X76" i="13"/>
  <c r="X114" i="13"/>
  <c r="G134" i="13"/>
  <c r="X139" i="13"/>
  <c r="X148" i="13"/>
  <c r="E16" i="13"/>
  <c r="E15" i="13" s="1"/>
  <c r="X33" i="13"/>
  <c r="X44" i="13"/>
  <c r="G82" i="13"/>
  <c r="C96" i="13"/>
  <c r="AA96" i="13" s="1"/>
  <c r="C136" i="13"/>
  <c r="AA136" i="13" s="1"/>
  <c r="Z15" i="13"/>
  <c r="J12" i="13"/>
  <c r="X39" i="13"/>
  <c r="G41" i="13"/>
  <c r="T16" i="13"/>
  <c r="G19" i="13"/>
  <c r="B16" i="13"/>
  <c r="B15" i="13" s="1"/>
  <c r="S16" i="13"/>
  <c r="X30" i="13"/>
  <c r="X35" i="13"/>
  <c r="X51" i="13"/>
  <c r="X55" i="13"/>
  <c r="X57" i="13"/>
  <c r="X66" i="13"/>
  <c r="G69" i="13"/>
  <c r="X75" i="13"/>
  <c r="G80" i="13"/>
  <c r="X93" i="13"/>
  <c r="X111" i="13"/>
  <c r="X135" i="13"/>
  <c r="X146" i="13"/>
  <c r="C22" i="13"/>
  <c r="G18" i="13"/>
  <c r="G14" i="13" s="1"/>
  <c r="R16" i="13"/>
  <c r="R15" i="13" s="1"/>
  <c r="W16" i="13"/>
  <c r="W12" i="13" s="1"/>
  <c r="W11" i="13" s="1"/>
  <c r="X34" i="13"/>
  <c r="X50" i="13"/>
  <c r="X56" i="13"/>
  <c r="X65" i="13"/>
  <c r="X74" i="13"/>
  <c r="X85" i="13"/>
  <c r="X91" i="13"/>
  <c r="X103" i="13"/>
  <c r="X104" i="13"/>
  <c r="X116" i="13"/>
  <c r="G123" i="13"/>
  <c r="G136" i="13"/>
  <c r="X140" i="13"/>
  <c r="G150" i="13"/>
  <c r="C165" i="13"/>
  <c r="C20" i="13" s="1"/>
  <c r="X26" i="13"/>
  <c r="X79" i="13"/>
  <c r="X138" i="13"/>
  <c r="V12" i="13"/>
  <c r="P16" i="13"/>
  <c r="N16" i="13" s="1"/>
  <c r="X25" i="13"/>
  <c r="C35" i="13"/>
  <c r="X40" i="13"/>
  <c r="C55" i="13"/>
  <c r="X61" i="13"/>
  <c r="X63" i="13"/>
  <c r="X67" i="13"/>
  <c r="X70" i="13"/>
  <c r="X72" i="13"/>
  <c r="X86" i="13"/>
  <c r="G17" i="13"/>
  <c r="G13" i="13" s="1"/>
  <c r="G20" i="13"/>
  <c r="F16" i="13"/>
  <c r="F12" i="13" s="1"/>
  <c r="X27" i="13"/>
  <c r="X31" i="13"/>
  <c r="X32" i="13"/>
  <c r="C41" i="13"/>
  <c r="X62" i="13"/>
  <c r="X68" i="13"/>
  <c r="X71" i="13"/>
  <c r="X82" i="13"/>
  <c r="X84" i="13"/>
  <c r="X90" i="13"/>
  <c r="X100" i="13"/>
  <c r="X101" i="13"/>
  <c r="X106" i="13"/>
  <c r="X124" i="13"/>
  <c r="X127" i="13"/>
  <c r="X130" i="13"/>
  <c r="X131" i="13"/>
  <c r="X137" i="13"/>
  <c r="X157" i="13"/>
  <c r="X163" i="13"/>
  <c r="X164" i="13"/>
  <c r="G165" i="13"/>
  <c r="G92" i="13"/>
  <c r="X95" i="13"/>
  <c r="X98" i="13"/>
  <c r="G110" i="13"/>
  <c r="X110" i="13" s="1"/>
  <c r="X113" i="13"/>
  <c r="X118" i="13"/>
  <c r="X141" i="13"/>
  <c r="X151" i="13"/>
  <c r="X152" i="13"/>
  <c r="X41" i="13"/>
  <c r="B12" i="13"/>
  <c r="S12" i="13"/>
  <c r="S15" i="13"/>
  <c r="R12" i="13"/>
  <c r="X22" i="13"/>
  <c r="X134" i="13"/>
  <c r="X36" i="13"/>
  <c r="X45" i="13"/>
  <c r="Q15" i="13"/>
  <c r="H16" i="13"/>
  <c r="C49" i="13"/>
  <c r="X49" i="13"/>
  <c r="X115" i="13"/>
  <c r="X169" i="13"/>
  <c r="X99" i="13"/>
  <c r="X102" i="13"/>
  <c r="X105" i="13"/>
  <c r="X108" i="13"/>
  <c r="X117" i="13"/>
  <c r="X120" i="13"/>
  <c r="X126" i="13"/>
  <c r="X129" i="13"/>
  <c r="X132" i="13"/>
  <c r="X144" i="13"/>
  <c r="X147" i="13"/>
  <c r="X153" i="13"/>
  <c r="X156" i="13"/>
  <c r="X159" i="13"/>
  <c r="X162" i="13"/>
  <c r="C92" i="13"/>
  <c r="AA92" i="13" s="1"/>
  <c r="C110" i="13"/>
  <c r="AA110" i="13" s="1"/>
  <c r="X24" i="13"/>
  <c r="C67" i="13"/>
  <c r="AA67" i="13" s="1"/>
  <c r="C82" i="13"/>
  <c r="C88" i="13"/>
  <c r="AA88" i="13" s="1"/>
  <c r="C106" i="13"/>
  <c r="C115" i="13"/>
  <c r="G158" i="13"/>
  <c r="D9" i="9"/>
  <c r="D9" i="11"/>
  <c r="G21" i="13" l="1"/>
  <c r="AA165" i="13"/>
  <c r="AA150" i="13"/>
  <c r="AA106" i="13"/>
  <c r="AA55" i="13"/>
  <c r="AA158" i="13"/>
  <c r="AA41" i="13"/>
  <c r="X18" i="13"/>
  <c r="R11" i="13"/>
  <c r="F11" i="13"/>
  <c r="V11" i="13"/>
  <c r="C18" i="13"/>
  <c r="S11" i="13"/>
  <c r="B11" i="13"/>
  <c r="J11" i="13"/>
  <c r="Q11" i="13"/>
  <c r="X28" i="13"/>
  <c r="I12" i="13"/>
  <c r="E12" i="13"/>
  <c r="D12" i="13"/>
  <c r="X88" i="13"/>
  <c r="X96" i="13"/>
  <c r="N14" i="13"/>
  <c r="C14" i="13"/>
  <c r="X19" i="13"/>
  <c r="F15" i="13"/>
  <c r="X17" i="13"/>
  <c r="X13" i="13" s="1"/>
  <c r="X150" i="13"/>
  <c r="X136" i="13"/>
  <c r="X123" i="13"/>
  <c r="U12" i="13"/>
  <c r="X69" i="13"/>
  <c r="L15" i="13"/>
  <c r="X165" i="13"/>
  <c r="W15" i="13"/>
  <c r="P15" i="13"/>
  <c r="P12" i="13"/>
  <c r="X92" i="13"/>
  <c r="C16" i="13"/>
  <c r="X80" i="13"/>
  <c r="N13" i="13"/>
  <c r="X20" i="13"/>
  <c r="T15" i="13"/>
  <c r="T12" i="13"/>
  <c r="X14" i="13"/>
  <c r="X158" i="13"/>
  <c r="L11" i="13"/>
  <c r="H15" i="13"/>
  <c r="G15" i="13" s="1"/>
  <c r="G16" i="13"/>
  <c r="H12" i="13"/>
  <c r="C11" i="3"/>
  <c r="C12" i="3"/>
  <c r="C13" i="3"/>
  <c r="C14" i="3"/>
  <c r="C16" i="3"/>
  <c r="C17" i="3"/>
  <c r="C18" i="3"/>
  <c r="C19" i="3"/>
  <c r="C20" i="3"/>
  <c r="C21" i="3"/>
  <c r="C22" i="3"/>
  <c r="C25" i="3"/>
  <c r="C8" i="3"/>
  <c r="C7" i="3"/>
  <c r="D9" i="3"/>
  <c r="B9" i="3"/>
  <c r="G9" i="3"/>
  <c r="D10" i="3"/>
  <c r="F10" i="3"/>
  <c r="G10" i="3"/>
  <c r="D11" i="3"/>
  <c r="E11" i="3"/>
  <c r="F11" i="3"/>
  <c r="G11" i="3"/>
  <c r="H11" i="3"/>
  <c r="D12" i="3"/>
  <c r="E12" i="3"/>
  <c r="F12" i="3"/>
  <c r="G12" i="3"/>
  <c r="H12" i="3"/>
  <c r="D13" i="3"/>
  <c r="E13" i="3"/>
  <c r="F13" i="3"/>
  <c r="G13" i="3"/>
  <c r="H13" i="3"/>
  <c r="D14" i="3"/>
  <c r="E14" i="3"/>
  <c r="F14" i="3"/>
  <c r="G14" i="3"/>
  <c r="H14" i="3"/>
  <c r="D15" i="3"/>
  <c r="E15" i="3"/>
  <c r="D16" i="3"/>
  <c r="E16" i="3"/>
  <c r="F16" i="3"/>
  <c r="G16" i="3"/>
  <c r="H16" i="3"/>
  <c r="D17" i="3"/>
  <c r="E17" i="3"/>
  <c r="F17" i="3"/>
  <c r="G17" i="3"/>
  <c r="H17" i="3"/>
  <c r="D18" i="3"/>
  <c r="E18" i="3"/>
  <c r="F18" i="3"/>
  <c r="G18" i="3"/>
  <c r="H18" i="3"/>
  <c r="D19" i="3"/>
  <c r="E19" i="3"/>
  <c r="F19" i="3"/>
  <c r="G19" i="3"/>
  <c r="H19" i="3"/>
  <c r="D20" i="3"/>
  <c r="E20" i="3"/>
  <c r="F20" i="3"/>
  <c r="G20" i="3"/>
  <c r="H20" i="3"/>
  <c r="D21" i="3"/>
  <c r="E21" i="3"/>
  <c r="F21" i="3"/>
  <c r="G21" i="3"/>
  <c r="H21" i="3"/>
  <c r="D22" i="3"/>
  <c r="E22" i="3"/>
  <c r="F22" i="3"/>
  <c r="G22" i="3"/>
  <c r="H22" i="3"/>
  <c r="B24" i="3"/>
  <c r="H8" i="3"/>
  <c r="H7" i="3" s="1"/>
  <c r="G8" i="3"/>
  <c r="F8" i="3"/>
  <c r="F7" i="3" s="1"/>
  <c r="E8" i="3"/>
  <c r="D8" i="3"/>
  <c r="D7" i="3" s="1"/>
  <c r="N15" i="13" l="1"/>
  <c r="H11" i="13"/>
  <c r="T11" i="13"/>
  <c r="P11" i="13"/>
  <c r="I11" i="13"/>
  <c r="U11" i="13"/>
  <c r="D11" i="13"/>
  <c r="E11" i="13"/>
  <c r="B10" i="3"/>
  <c r="B23" i="3"/>
  <c r="B21" i="3"/>
  <c r="B19" i="3"/>
  <c r="B17" i="3"/>
  <c r="B15" i="3"/>
  <c r="B13" i="3"/>
  <c r="B11" i="3"/>
  <c r="G7" i="3"/>
  <c r="B25" i="3"/>
  <c r="B22" i="3"/>
  <c r="B20" i="3"/>
  <c r="B18" i="3"/>
  <c r="B16" i="3"/>
  <c r="B14" i="3"/>
  <c r="B12" i="3"/>
  <c r="N12" i="13"/>
  <c r="N11" i="13" s="1"/>
  <c r="C12" i="13"/>
  <c r="C15" i="13"/>
  <c r="X16" i="13"/>
  <c r="G12" i="13"/>
  <c r="B8" i="3"/>
  <c r="E7" i="3"/>
  <c r="C9" i="11"/>
  <c r="C10" i="11" s="1"/>
  <c r="C11" i="13" l="1"/>
  <c r="B7" i="3"/>
  <c r="X15" i="13"/>
  <c r="G11" i="13"/>
  <c r="X12" i="13"/>
  <c r="C12" i="11"/>
  <c r="D12" i="11"/>
  <c r="D10" i="11"/>
  <c r="F9" i="9"/>
  <c r="N9" i="2"/>
  <c r="Q9" i="2"/>
  <c r="O9" i="2"/>
  <c r="W159" i="6"/>
  <c r="V159" i="6"/>
  <c r="U159" i="6"/>
  <c r="T159" i="6"/>
  <c r="S159" i="6"/>
  <c r="R159" i="6"/>
  <c r="Q159" i="6"/>
  <c r="P159" i="6"/>
  <c r="L159" i="6"/>
  <c r="D159" i="6"/>
  <c r="E159" i="6"/>
  <c r="F159" i="6"/>
  <c r="C160" i="6"/>
  <c r="AA160" i="6" s="1"/>
  <c r="N159" i="6" l="1"/>
  <c r="X11" i="13"/>
  <c r="F11" i="9"/>
  <c r="E9" i="9"/>
  <c r="C134" i="9"/>
  <c r="C135" i="9"/>
  <c r="C136" i="9"/>
  <c r="C137" i="9"/>
  <c r="C138" i="9"/>
  <c r="C139" i="9"/>
  <c r="C140" i="9"/>
  <c r="C141" i="9"/>
  <c r="C142" i="9"/>
  <c r="C143" i="9"/>
  <c r="C145" i="9"/>
  <c r="C146" i="9"/>
  <c r="D11" i="9" l="1"/>
  <c r="D8" i="9" s="1"/>
  <c r="F8" i="9"/>
  <c r="F10" i="9" s="1"/>
  <c r="E11" i="9"/>
  <c r="C9" i="9"/>
  <c r="D49" i="8"/>
  <c r="C11" i="9" l="1"/>
  <c r="E8" i="9"/>
  <c r="E10" i="9" s="1"/>
  <c r="F12" i="9"/>
  <c r="D10" i="9"/>
  <c r="D12" i="9"/>
  <c r="C61" i="8"/>
  <c r="C48" i="8"/>
  <c r="C62" i="8"/>
  <c r="C63" i="8"/>
  <c r="C64" i="8"/>
  <c r="C65" i="8"/>
  <c r="C66" i="8"/>
  <c r="H159" i="6"/>
  <c r="C8" i="9" l="1"/>
  <c r="C12" i="9" s="1"/>
  <c r="E12" i="9"/>
  <c r="C60" i="8"/>
  <c r="C59" i="8"/>
  <c r="C58" i="8"/>
  <c r="C57" i="8"/>
  <c r="C56" i="8"/>
  <c r="C55" i="8"/>
  <c r="C54" i="8"/>
  <c r="C53" i="8"/>
  <c r="C52" i="8"/>
  <c r="C51" i="8"/>
  <c r="C50" i="8"/>
  <c r="F49" i="8"/>
  <c r="E49" i="8"/>
  <c r="C47" i="8"/>
  <c r="C45" i="8"/>
  <c r="C44" i="8"/>
  <c r="C43" i="8"/>
  <c r="F42" i="8"/>
  <c r="E42" i="8"/>
  <c r="D42" i="8"/>
  <c r="C41" i="8"/>
  <c r="C40" i="8"/>
  <c r="C39" i="8"/>
  <c r="C38" i="8"/>
  <c r="C37" i="8"/>
  <c r="C36" i="8"/>
  <c r="C35" i="8"/>
  <c r="F34" i="8"/>
  <c r="E34" i="8"/>
  <c r="D34" i="8"/>
  <c r="C33" i="8"/>
  <c r="C32" i="8"/>
  <c r="C31" i="8"/>
  <c r="C30" i="8"/>
  <c r="C29" i="8"/>
  <c r="F28" i="8"/>
  <c r="E28" i="8"/>
  <c r="D28" i="8"/>
  <c r="C27" i="8"/>
  <c r="C26" i="8"/>
  <c r="C25" i="8"/>
  <c r="C24" i="8"/>
  <c r="C23" i="8"/>
  <c r="F22" i="8"/>
  <c r="E22" i="8"/>
  <c r="D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F7" i="8"/>
  <c r="E7" i="8"/>
  <c r="D7" i="8"/>
  <c r="F46" i="8" l="1"/>
  <c r="F6" i="8" s="1"/>
  <c r="C28" i="8"/>
  <c r="E46" i="8"/>
  <c r="E6" i="8" s="1"/>
  <c r="C10" i="9"/>
  <c r="D46" i="8"/>
  <c r="D6" i="8" s="1"/>
  <c r="C49" i="8"/>
  <c r="C34" i="8"/>
  <c r="C42" i="8"/>
  <c r="C22" i="8"/>
  <c r="C7" i="8"/>
  <c r="C6" i="8" l="1"/>
  <c r="C46" i="8"/>
  <c r="D35" i="2"/>
  <c r="D36" i="2"/>
  <c r="C36" i="2" s="1"/>
  <c r="C35" i="2" l="1"/>
  <c r="G170" i="6" l="1"/>
  <c r="C170" i="6"/>
  <c r="G169" i="6"/>
  <c r="C169" i="6"/>
  <c r="G168" i="6"/>
  <c r="C168" i="6"/>
  <c r="G167" i="6"/>
  <c r="C167" i="6"/>
  <c r="Z166" i="6"/>
  <c r="Z21" i="6" s="1"/>
  <c r="W166" i="6"/>
  <c r="V166" i="6"/>
  <c r="V21" i="6" s="1"/>
  <c r="U166" i="6"/>
  <c r="U21" i="6" s="1"/>
  <c r="T166" i="6"/>
  <c r="T21" i="6" s="1"/>
  <c r="S166" i="6"/>
  <c r="S21" i="6" s="1"/>
  <c r="R166" i="6"/>
  <c r="R21" i="6" s="1"/>
  <c r="Q166" i="6"/>
  <c r="Q21" i="6" s="1"/>
  <c r="P166" i="6"/>
  <c r="L166" i="6"/>
  <c r="L21" i="6" s="1"/>
  <c r="J166" i="6"/>
  <c r="J21" i="6" s="1"/>
  <c r="I166" i="6"/>
  <c r="I21" i="6" s="1"/>
  <c r="H166" i="6"/>
  <c r="H21" i="6" s="1"/>
  <c r="F166" i="6"/>
  <c r="F21" i="6" s="1"/>
  <c r="E166" i="6"/>
  <c r="E21" i="6" s="1"/>
  <c r="D166" i="6"/>
  <c r="D21" i="6" s="1"/>
  <c r="G165" i="6"/>
  <c r="C165" i="6"/>
  <c r="G164" i="6"/>
  <c r="C164" i="6"/>
  <c r="G163" i="6"/>
  <c r="C163" i="6"/>
  <c r="G162" i="6"/>
  <c r="C162" i="6"/>
  <c r="G161" i="6"/>
  <c r="C161" i="6"/>
  <c r="G160" i="6"/>
  <c r="Z159" i="6"/>
  <c r="J159" i="6"/>
  <c r="J20" i="6" s="1"/>
  <c r="I159" i="6"/>
  <c r="I20" i="6" s="1"/>
  <c r="B159" i="6"/>
  <c r="B20" i="6" s="1"/>
  <c r="G158" i="6"/>
  <c r="C158" i="6"/>
  <c r="G157" i="6"/>
  <c r="C157" i="6"/>
  <c r="O157" i="6" s="1"/>
  <c r="G156" i="6"/>
  <c r="C156" i="6"/>
  <c r="G155" i="6"/>
  <c r="C155" i="6"/>
  <c r="G154" i="6"/>
  <c r="C154" i="6"/>
  <c r="G153" i="6"/>
  <c r="M153" i="6" s="1"/>
  <c r="C153" i="6"/>
  <c r="G152" i="6"/>
  <c r="C152" i="6"/>
  <c r="Z151" i="6"/>
  <c r="Z18" i="6" s="1"/>
  <c r="Z14" i="6" s="1"/>
  <c r="W151" i="6"/>
  <c r="W18" i="6" s="1"/>
  <c r="W14" i="6" s="1"/>
  <c r="V151" i="6"/>
  <c r="V18" i="6" s="1"/>
  <c r="V14" i="6" s="1"/>
  <c r="U151" i="6"/>
  <c r="U18" i="6" s="1"/>
  <c r="U14" i="6" s="1"/>
  <c r="T151" i="6"/>
  <c r="S151" i="6"/>
  <c r="S18" i="6" s="1"/>
  <c r="S14" i="6" s="1"/>
  <c r="R151" i="6"/>
  <c r="R18" i="6" s="1"/>
  <c r="R14" i="6" s="1"/>
  <c r="Q151" i="6"/>
  <c r="Q18" i="6" s="1"/>
  <c r="P151" i="6"/>
  <c r="L151" i="6"/>
  <c r="L18" i="6" s="1"/>
  <c r="L14" i="6" s="1"/>
  <c r="J151" i="6"/>
  <c r="J18" i="6" s="1"/>
  <c r="J14" i="6" s="1"/>
  <c r="I151" i="6"/>
  <c r="H151" i="6"/>
  <c r="H18" i="6" s="1"/>
  <c r="F151" i="6"/>
  <c r="F18" i="6" s="1"/>
  <c r="F14" i="6" s="1"/>
  <c r="E151" i="6"/>
  <c r="E18" i="6" s="1"/>
  <c r="E14" i="6" s="1"/>
  <c r="D151" i="6"/>
  <c r="D18" i="6" s="1"/>
  <c r="D14" i="6" s="1"/>
  <c r="B151" i="6"/>
  <c r="G150" i="6"/>
  <c r="C150" i="6"/>
  <c r="G149" i="6"/>
  <c r="C149" i="6"/>
  <c r="G148" i="6"/>
  <c r="C148" i="6"/>
  <c r="G147" i="6"/>
  <c r="C147" i="6"/>
  <c r="G146" i="6"/>
  <c r="C146" i="6"/>
  <c r="G145" i="6"/>
  <c r="C145" i="6"/>
  <c r="G144" i="6"/>
  <c r="C144" i="6"/>
  <c r="AA144" i="6" s="1"/>
  <c r="G143" i="6"/>
  <c r="C143" i="6"/>
  <c r="G142" i="6"/>
  <c r="C142" i="6"/>
  <c r="G141" i="6"/>
  <c r="C141" i="6"/>
  <c r="G140" i="6"/>
  <c r="C140" i="6"/>
  <c r="G139" i="6"/>
  <c r="C139" i="6"/>
  <c r="G138" i="6"/>
  <c r="C138" i="6"/>
  <c r="Z137" i="6"/>
  <c r="W137" i="6"/>
  <c r="W19" i="6" s="1"/>
  <c r="W15" i="6" s="1"/>
  <c r="V137" i="6"/>
  <c r="U137" i="6"/>
  <c r="U19" i="6" s="1"/>
  <c r="T137" i="6"/>
  <c r="T19" i="6" s="1"/>
  <c r="T15" i="6" s="1"/>
  <c r="S137" i="6"/>
  <c r="S19" i="6" s="1"/>
  <c r="S15" i="6" s="1"/>
  <c r="R137" i="6"/>
  <c r="R19" i="6" s="1"/>
  <c r="Q137" i="6"/>
  <c r="Q19" i="6" s="1"/>
  <c r="P137" i="6"/>
  <c r="L137" i="6"/>
  <c r="L19" i="6" s="1"/>
  <c r="L15" i="6" s="1"/>
  <c r="J137" i="6"/>
  <c r="J19" i="6" s="1"/>
  <c r="J15" i="6" s="1"/>
  <c r="I137" i="6"/>
  <c r="I19" i="6" s="1"/>
  <c r="I15" i="6" s="1"/>
  <c r="H137" i="6"/>
  <c r="H19" i="6" s="1"/>
  <c r="F137" i="6"/>
  <c r="F19" i="6" s="1"/>
  <c r="F15" i="6" s="1"/>
  <c r="E137" i="6"/>
  <c r="E19" i="6" s="1"/>
  <c r="E15" i="6" s="1"/>
  <c r="D137" i="6"/>
  <c r="D19" i="6" s="1"/>
  <c r="D15" i="6" s="1"/>
  <c r="B137" i="6"/>
  <c r="B19" i="6" s="1"/>
  <c r="B15" i="6" s="1"/>
  <c r="G136" i="6"/>
  <c r="C136" i="6"/>
  <c r="C135" i="6" s="1"/>
  <c r="W135" i="6"/>
  <c r="V135" i="6"/>
  <c r="U135" i="6"/>
  <c r="T135" i="6"/>
  <c r="S135" i="6"/>
  <c r="R135" i="6"/>
  <c r="Q135" i="6"/>
  <c r="P135" i="6"/>
  <c r="N135" i="6" s="1"/>
  <c r="L135" i="6"/>
  <c r="J135" i="6"/>
  <c r="I135" i="6"/>
  <c r="H135" i="6"/>
  <c r="F135" i="6"/>
  <c r="E135" i="6"/>
  <c r="D135" i="6"/>
  <c r="B135" i="6"/>
  <c r="G134" i="6"/>
  <c r="C134" i="6"/>
  <c r="G133" i="6"/>
  <c r="C133" i="6"/>
  <c r="G132" i="6"/>
  <c r="C132" i="6"/>
  <c r="G131" i="6"/>
  <c r="C131" i="6"/>
  <c r="G130" i="6"/>
  <c r="C130" i="6"/>
  <c r="G129" i="6"/>
  <c r="C129" i="6"/>
  <c r="G128" i="6"/>
  <c r="C128" i="6"/>
  <c r="G127" i="6"/>
  <c r="C127" i="6"/>
  <c r="G126" i="6"/>
  <c r="C126" i="6"/>
  <c r="G125" i="6"/>
  <c r="C125" i="6"/>
  <c r="Z124" i="6"/>
  <c r="W124" i="6"/>
  <c r="V124" i="6"/>
  <c r="U124" i="6"/>
  <c r="T124" i="6"/>
  <c r="S124" i="6"/>
  <c r="R124" i="6"/>
  <c r="Q124" i="6"/>
  <c r="P124" i="6"/>
  <c r="L124" i="6"/>
  <c r="J124" i="6"/>
  <c r="I124" i="6"/>
  <c r="H124" i="6"/>
  <c r="F124" i="6"/>
  <c r="E124" i="6"/>
  <c r="D124" i="6"/>
  <c r="B124" i="6"/>
  <c r="G123" i="6"/>
  <c r="C123" i="6"/>
  <c r="G122" i="6"/>
  <c r="C122" i="6"/>
  <c r="G121" i="6"/>
  <c r="C121" i="6"/>
  <c r="G120" i="6"/>
  <c r="C120" i="6"/>
  <c r="G119" i="6"/>
  <c r="C119" i="6"/>
  <c r="G118" i="6"/>
  <c r="C118" i="6"/>
  <c r="AA118" i="6" s="1"/>
  <c r="G117" i="6"/>
  <c r="C117" i="6"/>
  <c r="Z116" i="6"/>
  <c r="W116" i="6"/>
  <c r="V116" i="6"/>
  <c r="U116" i="6"/>
  <c r="T116" i="6"/>
  <c r="S116" i="6"/>
  <c r="R116" i="6"/>
  <c r="Q116" i="6"/>
  <c r="P116" i="6"/>
  <c r="N116" i="6" s="1"/>
  <c r="L116" i="6"/>
  <c r="J116" i="6"/>
  <c r="I116" i="6"/>
  <c r="H116" i="6"/>
  <c r="F116" i="6"/>
  <c r="E116" i="6"/>
  <c r="D116" i="6"/>
  <c r="B116" i="6"/>
  <c r="G115" i="6"/>
  <c r="C115" i="6"/>
  <c r="G114" i="6"/>
  <c r="C114" i="6"/>
  <c r="G113" i="6"/>
  <c r="C113" i="6"/>
  <c r="G112" i="6"/>
  <c r="C112" i="6"/>
  <c r="Z111" i="6"/>
  <c r="W111" i="6"/>
  <c r="V111" i="6"/>
  <c r="U111" i="6"/>
  <c r="T111" i="6"/>
  <c r="S111" i="6"/>
  <c r="R111" i="6"/>
  <c r="Q111" i="6"/>
  <c r="P111" i="6"/>
  <c r="L111" i="6"/>
  <c r="J111" i="6"/>
  <c r="I111" i="6"/>
  <c r="H111" i="6"/>
  <c r="F111" i="6"/>
  <c r="E111" i="6"/>
  <c r="D111" i="6"/>
  <c r="B111" i="6"/>
  <c r="G110" i="6"/>
  <c r="C110" i="6"/>
  <c r="G109" i="6"/>
  <c r="C109" i="6"/>
  <c r="G108" i="6"/>
  <c r="C108" i="6"/>
  <c r="Z107" i="6"/>
  <c r="W107" i="6"/>
  <c r="V107" i="6"/>
  <c r="U107" i="6"/>
  <c r="T107" i="6"/>
  <c r="S107" i="6"/>
  <c r="R107" i="6"/>
  <c r="Q107" i="6"/>
  <c r="P107" i="6"/>
  <c r="N107" i="6" s="1"/>
  <c r="L107" i="6"/>
  <c r="J107" i="6"/>
  <c r="I107" i="6"/>
  <c r="H107" i="6"/>
  <c r="F107" i="6"/>
  <c r="E107" i="6"/>
  <c r="D107" i="6"/>
  <c r="B107" i="6"/>
  <c r="G106" i="6"/>
  <c r="C106" i="6"/>
  <c r="G105" i="6"/>
  <c r="C105" i="6"/>
  <c r="G104" i="6"/>
  <c r="C104" i="6"/>
  <c r="G103" i="6"/>
  <c r="C103" i="6"/>
  <c r="G102" i="6"/>
  <c r="C102" i="6"/>
  <c r="G101" i="6"/>
  <c r="C101" i="6"/>
  <c r="G100" i="6"/>
  <c r="C100" i="6"/>
  <c r="G99" i="6"/>
  <c r="C99" i="6"/>
  <c r="G98" i="6"/>
  <c r="C98" i="6"/>
  <c r="Z97" i="6"/>
  <c r="W97" i="6"/>
  <c r="V97" i="6"/>
  <c r="U97" i="6"/>
  <c r="T97" i="6"/>
  <c r="S97" i="6"/>
  <c r="R97" i="6"/>
  <c r="Q97" i="6"/>
  <c r="P97" i="6"/>
  <c r="L97" i="6"/>
  <c r="J97" i="6"/>
  <c r="I97" i="6"/>
  <c r="H97" i="6"/>
  <c r="F97" i="6"/>
  <c r="E97" i="6"/>
  <c r="D97" i="6"/>
  <c r="B97" i="6"/>
  <c r="G96" i="6"/>
  <c r="C96" i="6"/>
  <c r="G95" i="6"/>
  <c r="C95" i="6"/>
  <c r="G94" i="6"/>
  <c r="C94" i="6"/>
  <c r="Z93" i="6"/>
  <c r="W93" i="6"/>
  <c r="V93" i="6"/>
  <c r="U93" i="6"/>
  <c r="T93" i="6"/>
  <c r="S93" i="6"/>
  <c r="R93" i="6"/>
  <c r="Q93" i="6"/>
  <c r="P93" i="6"/>
  <c r="N93" i="6" s="1"/>
  <c r="L93" i="6"/>
  <c r="J93" i="6"/>
  <c r="I93" i="6"/>
  <c r="H93" i="6"/>
  <c r="F93" i="6"/>
  <c r="E93" i="6"/>
  <c r="D93" i="6"/>
  <c r="B93" i="6"/>
  <c r="G92" i="6"/>
  <c r="C92" i="6"/>
  <c r="G91" i="6"/>
  <c r="C91" i="6"/>
  <c r="G90" i="6"/>
  <c r="C90" i="6"/>
  <c r="Z89" i="6"/>
  <c r="W89" i="6"/>
  <c r="V89" i="6"/>
  <c r="U89" i="6"/>
  <c r="T89" i="6"/>
  <c r="S89" i="6"/>
  <c r="R89" i="6"/>
  <c r="Q89" i="6"/>
  <c r="P89" i="6"/>
  <c r="L89" i="6"/>
  <c r="J89" i="6"/>
  <c r="I89" i="6"/>
  <c r="H89" i="6"/>
  <c r="F89" i="6"/>
  <c r="E89" i="6"/>
  <c r="D89" i="6"/>
  <c r="B89" i="6"/>
  <c r="G88" i="6"/>
  <c r="C88" i="6"/>
  <c r="G87" i="6"/>
  <c r="C87" i="6"/>
  <c r="AA87" i="6" s="1"/>
  <c r="G86" i="6"/>
  <c r="C86" i="6"/>
  <c r="G85" i="6"/>
  <c r="C85" i="6"/>
  <c r="G84" i="6"/>
  <c r="C84" i="6"/>
  <c r="Z83" i="6"/>
  <c r="W83" i="6"/>
  <c r="V83" i="6"/>
  <c r="U83" i="6"/>
  <c r="T83" i="6"/>
  <c r="S83" i="6"/>
  <c r="R83" i="6"/>
  <c r="Q83" i="6"/>
  <c r="P83" i="6"/>
  <c r="L83" i="6"/>
  <c r="J83" i="6"/>
  <c r="I83" i="6"/>
  <c r="H83" i="6"/>
  <c r="F83" i="6"/>
  <c r="E83" i="6"/>
  <c r="D83" i="6"/>
  <c r="B83" i="6"/>
  <c r="G82" i="6"/>
  <c r="C82" i="6"/>
  <c r="Z81" i="6"/>
  <c r="W81" i="6"/>
  <c r="V81" i="6"/>
  <c r="U81" i="6"/>
  <c r="T81" i="6"/>
  <c r="S81" i="6"/>
  <c r="R81" i="6"/>
  <c r="Q81" i="6"/>
  <c r="P81" i="6"/>
  <c r="L81" i="6"/>
  <c r="J81" i="6"/>
  <c r="I81" i="6"/>
  <c r="H81" i="6"/>
  <c r="F81" i="6"/>
  <c r="E81" i="6"/>
  <c r="D81" i="6"/>
  <c r="B81" i="6"/>
  <c r="G80" i="6"/>
  <c r="C80" i="6"/>
  <c r="G79" i="6"/>
  <c r="C79" i="6"/>
  <c r="G78" i="6"/>
  <c r="C78" i="6"/>
  <c r="G77" i="6"/>
  <c r="C77" i="6"/>
  <c r="G76" i="6"/>
  <c r="C76" i="6"/>
  <c r="G75" i="6"/>
  <c r="C75" i="6"/>
  <c r="G74" i="6"/>
  <c r="C74" i="6"/>
  <c r="G73" i="6"/>
  <c r="C73" i="6"/>
  <c r="G72" i="6"/>
  <c r="C72" i="6"/>
  <c r="G71" i="6"/>
  <c r="C71" i="6"/>
  <c r="Z70" i="6"/>
  <c r="W70" i="6"/>
  <c r="V70" i="6"/>
  <c r="U70" i="6"/>
  <c r="T70" i="6"/>
  <c r="S70" i="6"/>
  <c r="R70" i="6"/>
  <c r="Q70" i="6"/>
  <c r="P70" i="6"/>
  <c r="L70" i="6"/>
  <c r="J70" i="6"/>
  <c r="I70" i="6"/>
  <c r="H70" i="6"/>
  <c r="F70" i="6"/>
  <c r="E70" i="6"/>
  <c r="D70" i="6"/>
  <c r="B70" i="6"/>
  <c r="G69" i="6"/>
  <c r="C69" i="6"/>
  <c r="C68" i="6" s="1"/>
  <c r="Z68" i="6"/>
  <c r="W68" i="6"/>
  <c r="V68" i="6"/>
  <c r="U68" i="6"/>
  <c r="T68" i="6"/>
  <c r="S68" i="6"/>
  <c r="R68" i="6"/>
  <c r="Q68" i="6"/>
  <c r="P68" i="6"/>
  <c r="L68" i="6"/>
  <c r="J68" i="6"/>
  <c r="I68" i="6"/>
  <c r="H68" i="6"/>
  <c r="F68" i="6"/>
  <c r="E68" i="6"/>
  <c r="D68" i="6"/>
  <c r="B68" i="6"/>
  <c r="G67" i="6"/>
  <c r="C67" i="6"/>
  <c r="G66" i="6"/>
  <c r="C66" i="6"/>
  <c r="G65" i="6"/>
  <c r="C65" i="6"/>
  <c r="G64" i="6"/>
  <c r="C64" i="6"/>
  <c r="G63" i="6"/>
  <c r="C63" i="6"/>
  <c r="G62" i="6"/>
  <c r="C62" i="6"/>
  <c r="G61" i="6"/>
  <c r="C61" i="6"/>
  <c r="G60" i="6"/>
  <c r="C60" i="6"/>
  <c r="G59" i="6"/>
  <c r="C59" i="6"/>
  <c r="G58" i="6"/>
  <c r="C58" i="6"/>
  <c r="G57" i="6"/>
  <c r="C57" i="6"/>
  <c r="Z56" i="6"/>
  <c r="W56" i="6"/>
  <c r="V56" i="6"/>
  <c r="U56" i="6"/>
  <c r="T56" i="6"/>
  <c r="S56" i="6"/>
  <c r="R56" i="6"/>
  <c r="Q56" i="6"/>
  <c r="P56" i="6"/>
  <c r="L56" i="6"/>
  <c r="J56" i="6"/>
  <c r="I56" i="6"/>
  <c r="H56" i="6"/>
  <c r="F56" i="6"/>
  <c r="E56" i="6"/>
  <c r="D56" i="6"/>
  <c r="B56" i="6"/>
  <c r="G55" i="6"/>
  <c r="C55" i="6"/>
  <c r="AA55" i="6" s="1"/>
  <c r="G54" i="6"/>
  <c r="C54" i="6"/>
  <c r="G53" i="6"/>
  <c r="C53" i="6"/>
  <c r="G52" i="6"/>
  <c r="C52" i="6"/>
  <c r="G51" i="6"/>
  <c r="C51" i="6"/>
  <c r="AA51" i="6" s="1"/>
  <c r="Z50" i="6"/>
  <c r="W50" i="6"/>
  <c r="V50" i="6"/>
  <c r="U50" i="6"/>
  <c r="T50" i="6"/>
  <c r="S50" i="6"/>
  <c r="R50" i="6"/>
  <c r="Q50" i="6"/>
  <c r="P50" i="6"/>
  <c r="L50" i="6"/>
  <c r="J50" i="6"/>
  <c r="I50" i="6"/>
  <c r="H50" i="6"/>
  <c r="F50" i="6"/>
  <c r="E50" i="6"/>
  <c r="D50" i="6"/>
  <c r="B50" i="6"/>
  <c r="G49" i="6"/>
  <c r="C49" i="6"/>
  <c r="G48" i="6"/>
  <c r="C48" i="6"/>
  <c r="G47" i="6"/>
  <c r="C47" i="6"/>
  <c r="G46" i="6"/>
  <c r="C46" i="6"/>
  <c r="G45" i="6"/>
  <c r="C45" i="6"/>
  <c r="G44" i="6"/>
  <c r="C44" i="6"/>
  <c r="G43" i="6"/>
  <c r="C43" i="6"/>
  <c r="Z42" i="6"/>
  <c r="W42" i="6"/>
  <c r="V42" i="6"/>
  <c r="U42" i="6"/>
  <c r="T42" i="6"/>
  <c r="S42" i="6"/>
  <c r="R42" i="6"/>
  <c r="Q42" i="6"/>
  <c r="P42" i="6"/>
  <c r="L42" i="6"/>
  <c r="J42" i="6"/>
  <c r="I42" i="6"/>
  <c r="H42" i="6"/>
  <c r="F42" i="6"/>
  <c r="E42" i="6"/>
  <c r="D42" i="6"/>
  <c r="B42" i="6"/>
  <c r="G41" i="6"/>
  <c r="C41" i="6"/>
  <c r="G40" i="6"/>
  <c r="C40" i="6"/>
  <c r="G39" i="6"/>
  <c r="C39" i="6"/>
  <c r="G38" i="6"/>
  <c r="C38" i="6"/>
  <c r="AA38" i="6" s="1"/>
  <c r="G37" i="6"/>
  <c r="C37" i="6"/>
  <c r="Z36" i="6"/>
  <c r="W36" i="6"/>
  <c r="V36" i="6"/>
  <c r="U36" i="6"/>
  <c r="T36" i="6"/>
  <c r="S36" i="6"/>
  <c r="R36" i="6"/>
  <c r="Q36" i="6"/>
  <c r="P36" i="6"/>
  <c r="L36" i="6"/>
  <c r="J36" i="6"/>
  <c r="I36" i="6"/>
  <c r="H36" i="6"/>
  <c r="F36" i="6"/>
  <c r="E36" i="6"/>
  <c r="D36" i="6"/>
  <c r="B36" i="6"/>
  <c r="G35" i="6"/>
  <c r="C35" i="6"/>
  <c r="G34" i="6"/>
  <c r="C34" i="6"/>
  <c r="G33" i="6"/>
  <c r="C33" i="6"/>
  <c r="G32" i="6"/>
  <c r="C32" i="6"/>
  <c r="G31" i="6"/>
  <c r="C31" i="6"/>
  <c r="G30" i="6"/>
  <c r="C30" i="6"/>
  <c r="Z29" i="6"/>
  <c r="P29" i="6"/>
  <c r="N29" i="6" s="1"/>
  <c r="L29" i="6"/>
  <c r="J29" i="6"/>
  <c r="I29" i="6"/>
  <c r="F29" i="6"/>
  <c r="E29" i="6"/>
  <c r="D29" i="6"/>
  <c r="B29" i="6"/>
  <c r="G28" i="6"/>
  <c r="C28" i="6"/>
  <c r="G27" i="6"/>
  <c r="C27" i="6"/>
  <c r="G26" i="6"/>
  <c r="C26" i="6"/>
  <c r="G25" i="6"/>
  <c r="C25" i="6"/>
  <c r="G24" i="6"/>
  <c r="C24" i="6"/>
  <c r="Z23" i="6"/>
  <c r="W23" i="6"/>
  <c r="V23" i="6"/>
  <c r="U23" i="6"/>
  <c r="T23" i="6"/>
  <c r="S23" i="6"/>
  <c r="R23" i="6"/>
  <c r="Q23" i="6"/>
  <c r="P23" i="6"/>
  <c r="L23" i="6"/>
  <c r="J23" i="6"/>
  <c r="I23" i="6"/>
  <c r="H23" i="6"/>
  <c r="F23" i="6"/>
  <c r="E23" i="6"/>
  <c r="D23" i="6"/>
  <c r="B23" i="6"/>
  <c r="W21" i="6"/>
  <c r="P21" i="6"/>
  <c r="B21" i="6"/>
  <c r="W20" i="6"/>
  <c r="V20" i="6"/>
  <c r="U20" i="6"/>
  <c r="T20" i="6"/>
  <c r="S20" i="6"/>
  <c r="R20" i="6"/>
  <c r="Q20" i="6"/>
  <c r="P20" i="6"/>
  <c r="L20" i="6"/>
  <c r="H20" i="6"/>
  <c r="F20" i="6"/>
  <c r="E20" i="6"/>
  <c r="D20" i="6"/>
  <c r="V19" i="6"/>
  <c r="V15" i="6" s="1"/>
  <c r="T18" i="6"/>
  <c r="T14" i="6" s="1"/>
  <c r="I18" i="6"/>
  <c r="I14" i="6" s="1"/>
  <c r="B18" i="6"/>
  <c r="B14" i="6" s="1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G9" i="5"/>
  <c r="G10" i="5"/>
  <c r="G11" i="5"/>
  <c r="G12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E9" i="5"/>
  <c r="E10" i="5"/>
  <c r="E11" i="5"/>
  <c r="E12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C9" i="5"/>
  <c r="C10" i="5"/>
  <c r="F10" i="5" s="1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6" i="5"/>
  <c r="O9" i="5"/>
  <c r="AC26" i="5"/>
  <c r="V26" i="5"/>
  <c r="O26" i="5"/>
  <c r="AC25" i="5"/>
  <c r="V25" i="5"/>
  <c r="O25" i="5"/>
  <c r="B25" i="5" s="1"/>
  <c r="AC24" i="5"/>
  <c r="V24" i="5"/>
  <c r="O24" i="5"/>
  <c r="AC23" i="5"/>
  <c r="V23" i="5"/>
  <c r="O23" i="5"/>
  <c r="B23" i="5" s="1"/>
  <c r="AC22" i="5"/>
  <c r="V22" i="5"/>
  <c r="O22" i="5"/>
  <c r="AC21" i="5"/>
  <c r="V21" i="5"/>
  <c r="O21" i="5"/>
  <c r="B21" i="5" s="1"/>
  <c r="AC20" i="5"/>
  <c r="V20" i="5"/>
  <c r="O20" i="5"/>
  <c r="AC19" i="5"/>
  <c r="V19" i="5"/>
  <c r="O19" i="5"/>
  <c r="B19" i="5" s="1"/>
  <c r="AC18" i="5"/>
  <c r="V18" i="5"/>
  <c r="O18" i="5"/>
  <c r="AC17" i="5"/>
  <c r="V17" i="5"/>
  <c r="O17" i="5"/>
  <c r="B17" i="5" s="1"/>
  <c r="AC16" i="5"/>
  <c r="V16" i="5"/>
  <c r="O16" i="5"/>
  <c r="AC15" i="5"/>
  <c r="V15" i="5"/>
  <c r="O15" i="5"/>
  <c r="B15" i="5" s="1"/>
  <c r="AC14" i="5"/>
  <c r="V14" i="5"/>
  <c r="O14" i="5"/>
  <c r="AC13" i="5"/>
  <c r="V13" i="5"/>
  <c r="O13" i="5"/>
  <c r="B13" i="5" s="1"/>
  <c r="AC12" i="5"/>
  <c r="V12" i="5"/>
  <c r="O12" i="5"/>
  <c r="AC11" i="5"/>
  <c r="V11" i="5"/>
  <c r="O11" i="5"/>
  <c r="AC10" i="5"/>
  <c r="V10" i="5"/>
  <c r="V8" i="5" s="1"/>
  <c r="O10" i="5"/>
  <c r="AC9" i="5"/>
  <c r="AC8" i="5" s="1"/>
  <c r="AI8" i="5"/>
  <c r="AH8" i="5"/>
  <c r="AG8" i="5"/>
  <c r="AF8" i="5"/>
  <c r="AE8" i="5"/>
  <c r="AD8" i="5"/>
  <c r="AB8" i="5"/>
  <c r="AA8" i="5"/>
  <c r="Z8" i="5"/>
  <c r="Y8" i="5"/>
  <c r="X8" i="5"/>
  <c r="W8" i="5"/>
  <c r="U8" i="5"/>
  <c r="T8" i="5"/>
  <c r="S8" i="5"/>
  <c r="R8" i="5"/>
  <c r="Q8" i="5"/>
  <c r="P8" i="5"/>
  <c r="F9" i="2"/>
  <c r="F11" i="2" s="1"/>
  <c r="F8" i="2" s="1"/>
  <c r="H9" i="2"/>
  <c r="I9" i="2"/>
  <c r="I11" i="2" s="1"/>
  <c r="I8" i="2" s="1"/>
  <c r="K9" i="2"/>
  <c r="L9" i="2"/>
  <c r="L11" i="2" s="1"/>
  <c r="L8" i="2" s="1"/>
  <c r="E9" i="2"/>
  <c r="E11" i="2" s="1"/>
  <c r="E8" i="2" s="1"/>
  <c r="H11" i="2"/>
  <c r="H8" i="2" s="1"/>
  <c r="K11" i="2"/>
  <c r="K8" i="2" s="1"/>
  <c r="N11" i="2"/>
  <c r="N8" i="2" s="1"/>
  <c r="O11" i="2"/>
  <c r="O8" i="2" s="1"/>
  <c r="Q11" i="2"/>
  <c r="Q8" i="2" s="1"/>
  <c r="E144" i="2"/>
  <c r="F144" i="2"/>
  <c r="H144" i="2"/>
  <c r="I144" i="2"/>
  <c r="K144" i="2"/>
  <c r="L144" i="2"/>
  <c r="N144" i="2"/>
  <c r="O144" i="2"/>
  <c r="Q144" i="2"/>
  <c r="W25" i="3"/>
  <c r="P25" i="3"/>
  <c r="I25" i="3"/>
  <c r="W24" i="3"/>
  <c r="P24" i="3"/>
  <c r="I24" i="3"/>
  <c r="W23" i="3"/>
  <c r="P23" i="3"/>
  <c r="W22" i="3"/>
  <c r="P22" i="3"/>
  <c r="I22" i="3"/>
  <c r="W21" i="3"/>
  <c r="P21" i="3"/>
  <c r="I21" i="3"/>
  <c r="W20" i="3"/>
  <c r="P20" i="3"/>
  <c r="I20" i="3"/>
  <c r="W19" i="3"/>
  <c r="P19" i="3"/>
  <c r="I19" i="3"/>
  <c r="W18" i="3"/>
  <c r="P18" i="3"/>
  <c r="I18" i="3"/>
  <c r="W17" i="3"/>
  <c r="P17" i="3"/>
  <c r="I17" i="3"/>
  <c r="W16" i="3"/>
  <c r="P16" i="3"/>
  <c r="I16" i="3"/>
  <c r="W15" i="3"/>
  <c r="P15" i="3"/>
  <c r="I15" i="3"/>
  <c r="W14" i="3"/>
  <c r="P14" i="3"/>
  <c r="I14" i="3"/>
  <c r="W13" i="3"/>
  <c r="P13" i="3"/>
  <c r="I13" i="3"/>
  <c r="W12" i="3"/>
  <c r="P12" i="3"/>
  <c r="I12" i="3"/>
  <c r="W11" i="3"/>
  <c r="P11" i="3"/>
  <c r="I11" i="3"/>
  <c r="W10" i="3"/>
  <c r="P10" i="3"/>
  <c r="I10" i="3"/>
  <c r="W9" i="3"/>
  <c r="P9" i="3"/>
  <c r="I9" i="3"/>
  <c r="W8" i="3"/>
  <c r="I8" i="3"/>
  <c r="AB7" i="3"/>
  <c r="AA7" i="3"/>
  <c r="Z7" i="3"/>
  <c r="Y7" i="3"/>
  <c r="X7" i="3"/>
  <c r="V7" i="3"/>
  <c r="U7" i="3"/>
  <c r="T7" i="3"/>
  <c r="S7" i="3"/>
  <c r="R7" i="3"/>
  <c r="Q7" i="3"/>
  <c r="O7" i="3"/>
  <c r="N7" i="3"/>
  <c r="M7" i="3"/>
  <c r="L7" i="3"/>
  <c r="J7" i="3"/>
  <c r="P146" i="2"/>
  <c r="M146" i="2"/>
  <c r="J146" i="2"/>
  <c r="G146" i="2"/>
  <c r="D146" i="2"/>
  <c r="P145" i="2"/>
  <c r="M145" i="2"/>
  <c r="J145" i="2"/>
  <c r="G145" i="2"/>
  <c r="D145" i="2"/>
  <c r="P143" i="2"/>
  <c r="M143" i="2"/>
  <c r="J143" i="2"/>
  <c r="G143" i="2"/>
  <c r="D143" i="2"/>
  <c r="P142" i="2"/>
  <c r="M142" i="2"/>
  <c r="J142" i="2"/>
  <c r="G142" i="2"/>
  <c r="D142" i="2"/>
  <c r="P141" i="2"/>
  <c r="M141" i="2"/>
  <c r="J141" i="2"/>
  <c r="G141" i="2"/>
  <c r="D141" i="2"/>
  <c r="P140" i="2"/>
  <c r="M140" i="2"/>
  <c r="J140" i="2"/>
  <c r="G140" i="2"/>
  <c r="D140" i="2"/>
  <c r="P139" i="2"/>
  <c r="M139" i="2"/>
  <c r="J139" i="2"/>
  <c r="G139" i="2"/>
  <c r="D139" i="2"/>
  <c r="P138" i="2"/>
  <c r="M138" i="2"/>
  <c r="J138" i="2"/>
  <c r="G138" i="2"/>
  <c r="D138" i="2"/>
  <c r="P137" i="2"/>
  <c r="M137" i="2"/>
  <c r="J137" i="2"/>
  <c r="G137" i="2"/>
  <c r="D137" i="2"/>
  <c r="P136" i="2"/>
  <c r="M136" i="2"/>
  <c r="J136" i="2"/>
  <c r="G136" i="2"/>
  <c r="D136" i="2"/>
  <c r="P135" i="2"/>
  <c r="M135" i="2"/>
  <c r="J135" i="2"/>
  <c r="G135" i="2"/>
  <c r="D135" i="2"/>
  <c r="P134" i="2"/>
  <c r="M134" i="2"/>
  <c r="J134" i="2"/>
  <c r="G134" i="2"/>
  <c r="D134" i="2"/>
  <c r="P133" i="2"/>
  <c r="M133" i="2"/>
  <c r="J133" i="2"/>
  <c r="G133" i="2"/>
  <c r="D133" i="2"/>
  <c r="P131" i="2"/>
  <c r="M131" i="2"/>
  <c r="J131" i="2"/>
  <c r="G131" i="2"/>
  <c r="D131" i="2"/>
  <c r="P130" i="2"/>
  <c r="M130" i="2"/>
  <c r="J130" i="2"/>
  <c r="G130" i="2"/>
  <c r="D130" i="2"/>
  <c r="P129" i="2"/>
  <c r="M129" i="2"/>
  <c r="J129" i="2"/>
  <c r="G129" i="2"/>
  <c r="D129" i="2"/>
  <c r="P128" i="2"/>
  <c r="M128" i="2"/>
  <c r="J128" i="2"/>
  <c r="G128" i="2"/>
  <c r="D128" i="2"/>
  <c r="P127" i="2"/>
  <c r="M127" i="2"/>
  <c r="J127" i="2"/>
  <c r="G127" i="2"/>
  <c r="D127" i="2"/>
  <c r="P126" i="2"/>
  <c r="M126" i="2"/>
  <c r="J126" i="2"/>
  <c r="G126" i="2"/>
  <c r="D126" i="2"/>
  <c r="P125" i="2"/>
  <c r="M125" i="2"/>
  <c r="J125" i="2"/>
  <c r="G125" i="2"/>
  <c r="D125" i="2"/>
  <c r="P124" i="2"/>
  <c r="M124" i="2"/>
  <c r="J124" i="2"/>
  <c r="G124" i="2"/>
  <c r="D124" i="2"/>
  <c r="P123" i="2"/>
  <c r="M123" i="2"/>
  <c r="J123" i="2"/>
  <c r="G123" i="2"/>
  <c r="D123" i="2"/>
  <c r="P122" i="2"/>
  <c r="M122" i="2"/>
  <c r="J122" i="2"/>
  <c r="G122" i="2"/>
  <c r="D122" i="2"/>
  <c r="P121" i="2"/>
  <c r="M121" i="2"/>
  <c r="J121" i="2"/>
  <c r="G121" i="2"/>
  <c r="D121" i="2"/>
  <c r="P120" i="2"/>
  <c r="M120" i="2"/>
  <c r="J120" i="2"/>
  <c r="G120" i="2"/>
  <c r="D120" i="2"/>
  <c r="P119" i="2"/>
  <c r="M119" i="2"/>
  <c r="J119" i="2"/>
  <c r="G119" i="2"/>
  <c r="D119" i="2"/>
  <c r="P118" i="2"/>
  <c r="M118" i="2"/>
  <c r="J118" i="2"/>
  <c r="G118" i="2"/>
  <c r="D118" i="2"/>
  <c r="P117" i="2"/>
  <c r="M117" i="2"/>
  <c r="J117" i="2"/>
  <c r="G117" i="2"/>
  <c r="D117" i="2"/>
  <c r="P116" i="2"/>
  <c r="M116" i="2"/>
  <c r="J116" i="2"/>
  <c r="G116" i="2"/>
  <c r="D116" i="2"/>
  <c r="P115" i="2"/>
  <c r="M115" i="2"/>
  <c r="J115" i="2"/>
  <c r="G115" i="2"/>
  <c r="D115" i="2"/>
  <c r="P114" i="2"/>
  <c r="M114" i="2"/>
  <c r="J114" i="2"/>
  <c r="G114" i="2"/>
  <c r="D114" i="2"/>
  <c r="P113" i="2"/>
  <c r="M113" i="2"/>
  <c r="J113" i="2"/>
  <c r="G113" i="2"/>
  <c r="D113" i="2"/>
  <c r="P112" i="2"/>
  <c r="M112" i="2"/>
  <c r="J112" i="2"/>
  <c r="G112" i="2"/>
  <c r="D112" i="2"/>
  <c r="P111" i="2"/>
  <c r="M111" i="2"/>
  <c r="J111" i="2"/>
  <c r="G111" i="2"/>
  <c r="D111" i="2"/>
  <c r="P110" i="2"/>
  <c r="M110" i="2"/>
  <c r="J110" i="2"/>
  <c r="G110" i="2"/>
  <c r="D110" i="2"/>
  <c r="P109" i="2"/>
  <c r="M109" i="2"/>
  <c r="J109" i="2"/>
  <c r="G109" i="2"/>
  <c r="D109" i="2"/>
  <c r="P108" i="2"/>
  <c r="M108" i="2"/>
  <c r="J108" i="2"/>
  <c r="G108" i="2"/>
  <c r="D108" i="2"/>
  <c r="C107" i="2"/>
  <c r="P106" i="2"/>
  <c r="M106" i="2"/>
  <c r="J106" i="2"/>
  <c r="G106" i="2"/>
  <c r="D106" i="2"/>
  <c r="P105" i="2"/>
  <c r="M105" i="2"/>
  <c r="J105" i="2"/>
  <c r="G105" i="2"/>
  <c r="D105" i="2"/>
  <c r="P104" i="2"/>
  <c r="M104" i="2"/>
  <c r="J104" i="2"/>
  <c r="G104" i="2"/>
  <c r="D104" i="2"/>
  <c r="P103" i="2"/>
  <c r="M103" i="2"/>
  <c r="J103" i="2"/>
  <c r="G103" i="2"/>
  <c r="D103" i="2"/>
  <c r="P102" i="2"/>
  <c r="M102" i="2"/>
  <c r="J102" i="2"/>
  <c r="G102" i="2"/>
  <c r="D102" i="2"/>
  <c r="P101" i="2"/>
  <c r="M101" i="2"/>
  <c r="J101" i="2"/>
  <c r="G101" i="2"/>
  <c r="D101" i="2"/>
  <c r="P100" i="2"/>
  <c r="M100" i="2"/>
  <c r="J100" i="2"/>
  <c r="G100" i="2"/>
  <c r="D100" i="2"/>
  <c r="P99" i="2"/>
  <c r="M99" i="2"/>
  <c r="J99" i="2"/>
  <c r="G99" i="2"/>
  <c r="D99" i="2"/>
  <c r="P98" i="2"/>
  <c r="M98" i="2"/>
  <c r="J98" i="2"/>
  <c r="G98" i="2"/>
  <c r="D98" i="2"/>
  <c r="P97" i="2"/>
  <c r="M97" i="2"/>
  <c r="J97" i="2"/>
  <c r="G97" i="2"/>
  <c r="D97" i="2"/>
  <c r="P96" i="2"/>
  <c r="M96" i="2"/>
  <c r="J96" i="2"/>
  <c r="G96" i="2"/>
  <c r="D96" i="2"/>
  <c r="P95" i="2"/>
  <c r="M95" i="2"/>
  <c r="J95" i="2"/>
  <c r="G95" i="2"/>
  <c r="D95" i="2"/>
  <c r="P94" i="2"/>
  <c r="M94" i="2"/>
  <c r="J94" i="2"/>
  <c r="G94" i="2"/>
  <c r="D94" i="2"/>
  <c r="P93" i="2"/>
  <c r="M93" i="2"/>
  <c r="J93" i="2"/>
  <c r="G93" i="2"/>
  <c r="D93" i="2"/>
  <c r="P92" i="2"/>
  <c r="M92" i="2"/>
  <c r="J92" i="2"/>
  <c r="G92" i="2"/>
  <c r="D92" i="2"/>
  <c r="P91" i="2"/>
  <c r="M91" i="2"/>
  <c r="J91" i="2"/>
  <c r="G91" i="2"/>
  <c r="D91" i="2"/>
  <c r="P90" i="2"/>
  <c r="M90" i="2"/>
  <c r="J90" i="2"/>
  <c r="G90" i="2"/>
  <c r="D90" i="2"/>
  <c r="P89" i="2"/>
  <c r="M89" i="2"/>
  <c r="J89" i="2"/>
  <c r="G89" i="2"/>
  <c r="D89" i="2"/>
  <c r="P88" i="2"/>
  <c r="M88" i="2"/>
  <c r="J88" i="2"/>
  <c r="G88" i="2"/>
  <c r="D88" i="2"/>
  <c r="P87" i="2"/>
  <c r="M87" i="2"/>
  <c r="J87" i="2"/>
  <c r="G87" i="2"/>
  <c r="D87" i="2"/>
  <c r="P86" i="2"/>
  <c r="M86" i="2"/>
  <c r="J86" i="2"/>
  <c r="G86" i="2"/>
  <c r="D86" i="2"/>
  <c r="P85" i="2"/>
  <c r="M85" i="2"/>
  <c r="J85" i="2"/>
  <c r="G85" i="2"/>
  <c r="D85" i="2"/>
  <c r="P84" i="2"/>
  <c r="M84" i="2"/>
  <c r="J84" i="2"/>
  <c r="G84" i="2"/>
  <c r="D84" i="2"/>
  <c r="P83" i="2"/>
  <c r="M83" i="2"/>
  <c r="J83" i="2"/>
  <c r="G83" i="2"/>
  <c r="D83" i="2"/>
  <c r="P82" i="2"/>
  <c r="M82" i="2"/>
  <c r="J82" i="2"/>
  <c r="G82" i="2"/>
  <c r="D82" i="2"/>
  <c r="P81" i="2"/>
  <c r="M81" i="2"/>
  <c r="J81" i="2"/>
  <c r="G81" i="2"/>
  <c r="D81" i="2"/>
  <c r="P80" i="2"/>
  <c r="M80" i="2"/>
  <c r="J80" i="2"/>
  <c r="G80" i="2"/>
  <c r="D80" i="2"/>
  <c r="P79" i="2"/>
  <c r="M79" i="2"/>
  <c r="J79" i="2"/>
  <c r="G79" i="2"/>
  <c r="D79" i="2"/>
  <c r="P78" i="2"/>
  <c r="M78" i="2"/>
  <c r="J78" i="2"/>
  <c r="G78" i="2"/>
  <c r="D78" i="2"/>
  <c r="P77" i="2"/>
  <c r="M77" i="2"/>
  <c r="J77" i="2"/>
  <c r="G77" i="2"/>
  <c r="D77" i="2"/>
  <c r="G76" i="2"/>
  <c r="D76" i="2"/>
  <c r="P75" i="2"/>
  <c r="M75" i="2"/>
  <c r="J75" i="2"/>
  <c r="G75" i="2"/>
  <c r="D75" i="2"/>
  <c r="P74" i="2"/>
  <c r="M74" i="2"/>
  <c r="J74" i="2"/>
  <c r="G74" i="2"/>
  <c r="D74" i="2"/>
  <c r="P73" i="2"/>
  <c r="M73" i="2"/>
  <c r="J73" i="2"/>
  <c r="G73" i="2"/>
  <c r="D73" i="2"/>
  <c r="P72" i="2"/>
  <c r="M72" i="2"/>
  <c r="J72" i="2"/>
  <c r="G72" i="2"/>
  <c r="D72" i="2"/>
  <c r="P71" i="2"/>
  <c r="M71" i="2"/>
  <c r="J71" i="2"/>
  <c r="G71" i="2"/>
  <c r="D71" i="2"/>
  <c r="P70" i="2"/>
  <c r="M70" i="2"/>
  <c r="J70" i="2"/>
  <c r="G70" i="2"/>
  <c r="D70" i="2"/>
  <c r="P69" i="2"/>
  <c r="M69" i="2"/>
  <c r="J69" i="2"/>
  <c r="G69" i="2"/>
  <c r="D69" i="2"/>
  <c r="P68" i="2"/>
  <c r="M68" i="2"/>
  <c r="J68" i="2"/>
  <c r="G68" i="2"/>
  <c r="D68" i="2"/>
  <c r="P67" i="2"/>
  <c r="M67" i="2"/>
  <c r="J67" i="2"/>
  <c r="G67" i="2"/>
  <c r="D67" i="2"/>
  <c r="P66" i="2"/>
  <c r="M66" i="2"/>
  <c r="J66" i="2"/>
  <c r="G66" i="2"/>
  <c r="D66" i="2"/>
  <c r="P65" i="2"/>
  <c r="M65" i="2"/>
  <c r="J65" i="2"/>
  <c r="G65" i="2"/>
  <c r="D65" i="2"/>
  <c r="P64" i="2"/>
  <c r="M64" i="2"/>
  <c r="J64" i="2"/>
  <c r="G64" i="2"/>
  <c r="D64" i="2"/>
  <c r="P63" i="2"/>
  <c r="M63" i="2"/>
  <c r="J63" i="2"/>
  <c r="G63" i="2"/>
  <c r="D63" i="2"/>
  <c r="P62" i="2"/>
  <c r="M62" i="2"/>
  <c r="J62" i="2"/>
  <c r="G62" i="2"/>
  <c r="D62" i="2"/>
  <c r="P61" i="2"/>
  <c r="M61" i="2"/>
  <c r="J61" i="2"/>
  <c r="G61" i="2"/>
  <c r="D61" i="2"/>
  <c r="P60" i="2"/>
  <c r="M60" i="2"/>
  <c r="J60" i="2"/>
  <c r="G60" i="2"/>
  <c r="D60" i="2"/>
  <c r="P59" i="2"/>
  <c r="M59" i="2"/>
  <c r="J59" i="2"/>
  <c r="G59" i="2"/>
  <c r="D59" i="2"/>
  <c r="P58" i="2"/>
  <c r="M58" i="2"/>
  <c r="J58" i="2"/>
  <c r="G58" i="2"/>
  <c r="D58" i="2"/>
  <c r="P57" i="2"/>
  <c r="M57" i="2"/>
  <c r="J57" i="2"/>
  <c r="G57" i="2"/>
  <c r="D57" i="2"/>
  <c r="P56" i="2"/>
  <c r="M56" i="2"/>
  <c r="J56" i="2"/>
  <c r="G56" i="2"/>
  <c r="D56" i="2"/>
  <c r="P55" i="2"/>
  <c r="M55" i="2"/>
  <c r="J55" i="2"/>
  <c r="G55" i="2"/>
  <c r="D55" i="2"/>
  <c r="P54" i="2"/>
  <c r="M54" i="2"/>
  <c r="J54" i="2"/>
  <c r="G54" i="2"/>
  <c r="D54" i="2"/>
  <c r="P53" i="2"/>
  <c r="M53" i="2"/>
  <c r="J53" i="2"/>
  <c r="G53" i="2"/>
  <c r="D53" i="2"/>
  <c r="P52" i="2"/>
  <c r="M52" i="2"/>
  <c r="J52" i="2"/>
  <c r="G52" i="2"/>
  <c r="D52" i="2"/>
  <c r="P51" i="2"/>
  <c r="M51" i="2"/>
  <c r="J51" i="2"/>
  <c r="G51" i="2"/>
  <c r="D51" i="2"/>
  <c r="P50" i="2"/>
  <c r="M50" i="2"/>
  <c r="J50" i="2"/>
  <c r="G50" i="2"/>
  <c r="D50" i="2"/>
  <c r="P49" i="2"/>
  <c r="M49" i="2"/>
  <c r="J49" i="2"/>
  <c r="G49" i="2"/>
  <c r="D49" i="2"/>
  <c r="P48" i="2"/>
  <c r="M48" i="2"/>
  <c r="J48" i="2"/>
  <c r="G48" i="2"/>
  <c r="D48" i="2"/>
  <c r="P47" i="2"/>
  <c r="M47" i="2"/>
  <c r="J47" i="2"/>
  <c r="G47" i="2"/>
  <c r="D47" i="2"/>
  <c r="P46" i="2"/>
  <c r="M46" i="2"/>
  <c r="J46" i="2"/>
  <c r="G46" i="2"/>
  <c r="D46" i="2"/>
  <c r="P45" i="2"/>
  <c r="M45" i="2"/>
  <c r="J45" i="2"/>
  <c r="G45" i="2"/>
  <c r="D45" i="2"/>
  <c r="P44" i="2"/>
  <c r="M44" i="2"/>
  <c r="J44" i="2"/>
  <c r="G44" i="2"/>
  <c r="D44" i="2"/>
  <c r="P43" i="2"/>
  <c r="M43" i="2"/>
  <c r="J43" i="2"/>
  <c r="G43" i="2"/>
  <c r="D43" i="2"/>
  <c r="P42" i="2"/>
  <c r="M42" i="2"/>
  <c r="J42" i="2"/>
  <c r="G42" i="2"/>
  <c r="D42" i="2"/>
  <c r="P41" i="2"/>
  <c r="M41" i="2"/>
  <c r="J41" i="2"/>
  <c r="G41" i="2"/>
  <c r="D41" i="2"/>
  <c r="P40" i="2"/>
  <c r="M40" i="2"/>
  <c r="J40" i="2"/>
  <c r="G40" i="2"/>
  <c r="D40" i="2"/>
  <c r="P39" i="2"/>
  <c r="M39" i="2"/>
  <c r="J39" i="2"/>
  <c r="G39" i="2"/>
  <c r="D39" i="2"/>
  <c r="P38" i="2"/>
  <c r="M38" i="2"/>
  <c r="J38" i="2"/>
  <c r="G38" i="2"/>
  <c r="D38" i="2"/>
  <c r="P37" i="2"/>
  <c r="M37" i="2"/>
  <c r="J37" i="2"/>
  <c r="G37" i="2"/>
  <c r="D37" i="2"/>
  <c r="P34" i="2"/>
  <c r="M34" i="2"/>
  <c r="J34" i="2"/>
  <c r="G34" i="2"/>
  <c r="D34" i="2"/>
  <c r="P33" i="2"/>
  <c r="M33" i="2"/>
  <c r="J33" i="2"/>
  <c r="G33" i="2"/>
  <c r="D33" i="2"/>
  <c r="P32" i="2"/>
  <c r="M32" i="2"/>
  <c r="J32" i="2"/>
  <c r="G32" i="2"/>
  <c r="D32" i="2"/>
  <c r="P31" i="2"/>
  <c r="M31" i="2"/>
  <c r="J31" i="2"/>
  <c r="G31" i="2"/>
  <c r="D31" i="2"/>
  <c r="P30" i="2"/>
  <c r="M30" i="2"/>
  <c r="J30" i="2"/>
  <c r="G30" i="2"/>
  <c r="D30" i="2"/>
  <c r="P29" i="2"/>
  <c r="M29" i="2"/>
  <c r="J29" i="2"/>
  <c r="G29" i="2"/>
  <c r="D29" i="2"/>
  <c r="P28" i="2"/>
  <c r="M28" i="2"/>
  <c r="J28" i="2"/>
  <c r="G28" i="2"/>
  <c r="D28" i="2"/>
  <c r="P27" i="2"/>
  <c r="M27" i="2"/>
  <c r="J27" i="2"/>
  <c r="G27" i="2"/>
  <c r="D27" i="2"/>
  <c r="P26" i="2"/>
  <c r="M26" i="2"/>
  <c r="J26" i="2"/>
  <c r="G26" i="2"/>
  <c r="D26" i="2"/>
  <c r="P25" i="2"/>
  <c r="M25" i="2"/>
  <c r="J25" i="2"/>
  <c r="G25" i="2"/>
  <c r="D25" i="2"/>
  <c r="J24" i="2"/>
  <c r="G24" i="2"/>
  <c r="D24" i="2"/>
  <c r="J23" i="2"/>
  <c r="G23" i="2"/>
  <c r="D23" i="2"/>
  <c r="J22" i="2"/>
  <c r="G22" i="2"/>
  <c r="D22" i="2"/>
  <c r="P21" i="2"/>
  <c r="M21" i="2"/>
  <c r="J21" i="2"/>
  <c r="G21" i="2"/>
  <c r="D21" i="2"/>
  <c r="P20" i="2"/>
  <c r="M20" i="2"/>
  <c r="J20" i="2"/>
  <c r="G20" i="2"/>
  <c r="D20" i="2"/>
  <c r="P19" i="2"/>
  <c r="M19" i="2"/>
  <c r="J19" i="2"/>
  <c r="G19" i="2"/>
  <c r="D19" i="2"/>
  <c r="P18" i="2"/>
  <c r="M18" i="2"/>
  <c r="J18" i="2"/>
  <c r="G18" i="2"/>
  <c r="D18" i="2"/>
  <c r="P17" i="2"/>
  <c r="M17" i="2"/>
  <c r="J17" i="2"/>
  <c r="G17" i="2"/>
  <c r="D17" i="2"/>
  <c r="P16" i="2"/>
  <c r="M16" i="2"/>
  <c r="J16" i="2"/>
  <c r="G16" i="2"/>
  <c r="D16" i="2"/>
  <c r="P15" i="2"/>
  <c r="M15" i="2"/>
  <c r="J15" i="2"/>
  <c r="G15" i="2"/>
  <c r="D15" i="2"/>
  <c r="P14" i="2"/>
  <c r="M14" i="2"/>
  <c r="J14" i="2"/>
  <c r="G14" i="2"/>
  <c r="D14" i="2"/>
  <c r="P13" i="2"/>
  <c r="M13" i="2"/>
  <c r="J13" i="2"/>
  <c r="G13" i="2"/>
  <c r="D13" i="2"/>
  <c r="C7" i="2"/>
  <c r="N70" i="6" l="1"/>
  <c r="N21" i="6"/>
  <c r="N23" i="6"/>
  <c r="N36" i="6"/>
  <c r="N50" i="6"/>
  <c r="N166" i="6"/>
  <c r="N81" i="6"/>
  <c r="Z20" i="6"/>
  <c r="Z19" i="6"/>
  <c r="Z15" i="6" s="1"/>
  <c r="N42" i="6"/>
  <c r="N56" i="6"/>
  <c r="N89" i="6"/>
  <c r="N97" i="6"/>
  <c r="N111" i="6"/>
  <c r="N83" i="6"/>
  <c r="P18" i="6"/>
  <c r="N151" i="6"/>
  <c r="N20" i="6"/>
  <c r="N68" i="6"/>
  <c r="N124" i="6"/>
  <c r="P19" i="6"/>
  <c r="N137" i="6"/>
  <c r="B11" i="5"/>
  <c r="L17" i="6"/>
  <c r="L16" i="6" s="1"/>
  <c r="R17" i="6"/>
  <c r="R13" i="6" s="1"/>
  <c r="U17" i="6"/>
  <c r="U13" i="6" s="1"/>
  <c r="D17" i="6"/>
  <c r="D13" i="6" s="1"/>
  <c r="D12" i="6" s="1"/>
  <c r="T17" i="6"/>
  <c r="X168" i="6"/>
  <c r="Y168" i="6" s="1"/>
  <c r="W7" i="3"/>
  <c r="P7" i="3"/>
  <c r="C124" i="6"/>
  <c r="C8" i="5"/>
  <c r="G8" i="5"/>
  <c r="K8" i="5"/>
  <c r="F17" i="6"/>
  <c r="C151" i="6"/>
  <c r="C18" i="6" s="1"/>
  <c r="C14" i="6" s="1"/>
  <c r="I17" i="6"/>
  <c r="I16" i="6" s="1"/>
  <c r="Q17" i="6"/>
  <c r="Q16" i="6" s="1"/>
  <c r="V17" i="6"/>
  <c r="K170" i="6"/>
  <c r="S17" i="6"/>
  <c r="S13" i="6" s="1"/>
  <c r="S12" i="6" s="1"/>
  <c r="O69" i="6"/>
  <c r="Z17" i="6"/>
  <c r="Z13" i="6" s="1"/>
  <c r="J17" i="6"/>
  <c r="J13" i="6" s="1"/>
  <c r="J12" i="6" s="1"/>
  <c r="W17" i="6"/>
  <c r="W13" i="6" s="1"/>
  <c r="W12" i="6" s="1"/>
  <c r="F13" i="6"/>
  <c r="F12" i="6" s="1"/>
  <c r="B17" i="6"/>
  <c r="B16" i="6" s="1"/>
  <c r="I13" i="6"/>
  <c r="I12" i="6" s="1"/>
  <c r="T13" i="6"/>
  <c r="T12" i="6" s="1"/>
  <c r="V13" i="6"/>
  <c r="V12" i="6" s="1"/>
  <c r="C23" i="6"/>
  <c r="AA23" i="6" s="1"/>
  <c r="E17" i="6"/>
  <c r="E13" i="6" s="1"/>
  <c r="E12" i="6" s="1"/>
  <c r="R15" i="6"/>
  <c r="R16" i="6"/>
  <c r="U15" i="6"/>
  <c r="U16" i="6"/>
  <c r="F16" i="6"/>
  <c r="K40" i="6"/>
  <c r="C42" i="6"/>
  <c r="K59" i="6"/>
  <c r="K63" i="6"/>
  <c r="K141" i="6"/>
  <c r="K145" i="6"/>
  <c r="K147" i="6"/>
  <c r="K149" i="6"/>
  <c r="G159" i="6"/>
  <c r="M159" i="6" s="1"/>
  <c r="C137" i="6"/>
  <c r="C19" i="6" s="1"/>
  <c r="C15" i="6" s="1"/>
  <c r="AA15" i="6" s="1"/>
  <c r="I7" i="3"/>
  <c r="M25" i="6"/>
  <c r="M27" i="6"/>
  <c r="M32" i="6"/>
  <c r="M34" i="6"/>
  <c r="M39" i="6"/>
  <c r="M41" i="6"/>
  <c r="M44" i="6"/>
  <c r="M46" i="6"/>
  <c r="M48" i="6"/>
  <c r="M53" i="6"/>
  <c r="M55" i="6"/>
  <c r="M58" i="6"/>
  <c r="M60" i="6"/>
  <c r="M62" i="6"/>
  <c r="M64" i="6"/>
  <c r="M71" i="6"/>
  <c r="M73" i="6"/>
  <c r="M75" i="6"/>
  <c r="M77" i="6"/>
  <c r="M79" i="6"/>
  <c r="M82" i="6"/>
  <c r="M85" i="6"/>
  <c r="M87" i="6"/>
  <c r="M90" i="6"/>
  <c r="M92" i="6"/>
  <c r="M95" i="6"/>
  <c r="M98" i="6"/>
  <c r="M100" i="6"/>
  <c r="M102" i="6"/>
  <c r="M104" i="6"/>
  <c r="M106" i="6"/>
  <c r="M109" i="6"/>
  <c r="M112" i="6"/>
  <c r="M114" i="6"/>
  <c r="M117" i="6"/>
  <c r="M119" i="6"/>
  <c r="M121" i="6"/>
  <c r="M123" i="6"/>
  <c r="M125" i="6"/>
  <c r="M127" i="6"/>
  <c r="M129" i="6"/>
  <c r="M138" i="6"/>
  <c r="M140" i="6"/>
  <c r="M142" i="6"/>
  <c r="M144" i="6"/>
  <c r="M146" i="6"/>
  <c r="M148" i="6"/>
  <c r="M150" i="6"/>
  <c r="M152" i="6"/>
  <c r="M154" i="6"/>
  <c r="M158" i="6"/>
  <c r="K161" i="6"/>
  <c r="C159" i="6"/>
  <c r="C20" i="6" s="1"/>
  <c r="AA20" i="6" s="1"/>
  <c r="X161" i="6"/>
  <c r="Y161" i="6" s="1"/>
  <c r="M162" i="6"/>
  <c r="M164" i="6"/>
  <c r="K165" i="6"/>
  <c r="C166" i="6"/>
  <c r="C21" i="6" s="1"/>
  <c r="AA21" i="6" s="1"/>
  <c r="M168" i="6"/>
  <c r="M170" i="6"/>
  <c r="H15" i="6"/>
  <c r="G21" i="6"/>
  <c r="K21" i="6" s="1"/>
  <c r="M26" i="6"/>
  <c r="G29" i="6"/>
  <c r="M29" i="6" s="1"/>
  <c r="M31" i="6"/>
  <c r="M33" i="6"/>
  <c r="K34" i="6"/>
  <c r="M35" i="6"/>
  <c r="G36" i="6"/>
  <c r="M36" i="6" s="1"/>
  <c r="M38" i="6"/>
  <c r="M40" i="6"/>
  <c r="M43" i="6"/>
  <c r="M45" i="6"/>
  <c r="M47" i="6"/>
  <c r="M49" i="6"/>
  <c r="M54" i="6"/>
  <c r="M59" i="6"/>
  <c r="M61" i="6"/>
  <c r="M63" i="6"/>
  <c r="M65" i="6"/>
  <c r="M67" i="6"/>
  <c r="M69" i="6"/>
  <c r="M72" i="6"/>
  <c r="M74" i="6"/>
  <c r="M76" i="6"/>
  <c r="M78" i="6"/>
  <c r="M80" i="6"/>
  <c r="G81" i="6"/>
  <c r="K82" i="6"/>
  <c r="M84" i="6"/>
  <c r="M86" i="6"/>
  <c r="M88" i="6"/>
  <c r="C89" i="6"/>
  <c r="M91" i="6"/>
  <c r="M94" i="6"/>
  <c r="K95" i="6"/>
  <c r="M96" i="6"/>
  <c r="C97" i="6"/>
  <c r="M99" i="6"/>
  <c r="K100" i="6"/>
  <c r="M101" i="6"/>
  <c r="K102" i="6"/>
  <c r="M103" i="6"/>
  <c r="K104" i="6"/>
  <c r="M105" i="6"/>
  <c r="K106" i="6"/>
  <c r="M108" i="6"/>
  <c r="M110" i="6"/>
  <c r="G111" i="6"/>
  <c r="M111" i="6" s="1"/>
  <c r="C111" i="6"/>
  <c r="M113" i="6"/>
  <c r="K114" i="6"/>
  <c r="M115" i="6"/>
  <c r="C116" i="6"/>
  <c r="AA116" i="6" s="1"/>
  <c r="M118" i="6"/>
  <c r="M122" i="6"/>
  <c r="M126" i="6"/>
  <c r="M128" i="6"/>
  <c r="M130" i="6"/>
  <c r="M136" i="6"/>
  <c r="M139" i="6"/>
  <c r="K140" i="6"/>
  <c r="M141" i="6"/>
  <c r="K142" i="6"/>
  <c r="M143" i="6"/>
  <c r="M145" i="6"/>
  <c r="K146" i="6"/>
  <c r="M147" i="6"/>
  <c r="K148" i="6"/>
  <c r="M149" i="6"/>
  <c r="M155" i="6"/>
  <c r="M161" i="6"/>
  <c r="M163" i="6"/>
  <c r="M167" i="6"/>
  <c r="M169" i="6"/>
  <c r="M157" i="6"/>
  <c r="M156" i="6"/>
  <c r="H14" i="6"/>
  <c r="G50" i="6"/>
  <c r="M50" i="6" s="1"/>
  <c r="H17" i="6"/>
  <c r="H16" i="6" s="1"/>
  <c r="M52" i="6"/>
  <c r="C58" i="2"/>
  <c r="C62" i="2"/>
  <c r="C121" i="2"/>
  <c r="C123" i="2"/>
  <c r="C127" i="2"/>
  <c r="C129" i="2"/>
  <c r="C57" i="2"/>
  <c r="C61" i="2"/>
  <c r="C110" i="2"/>
  <c r="C122" i="2"/>
  <c r="C124" i="2"/>
  <c r="C128" i="2"/>
  <c r="C137" i="2"/>
  <c r="C13" i="2"/>
  <c r="C59" i="2"/>
  <c r="C63" i="2"/>
  <c r="C111" i="2"/>
  <c r="C125" i="2"/>
  <c r="C130" i="2"/>
  <c r="C138" i="2"/>
  <c r="C135" i="2"/>
  <c r="M144" i="2"/>
  <c r="X160" i="6"/>
  <c r="Y160" i="6" s="1"/>
  <c r="C145" i="2"/>
  <c r="G20" i="6"/>
  <c r="K20" i="6" s="1"/>
  <c r="M160" i="6"/>
  <c r="G166" i="6"/>
  <c r="M166" i="6" s="1"/>
  <c r="G56" i="6"/>
  <c r="M56" i="6" s="1"/>
  <c r="K45" i="6"/>
  <c r="C70" i="6"/>
  <c r="O134" i="6"/>
  <c r="K139" i="6"/>
  <c r="C37" i="2"/>
  <c r="C45" i="2"/>
  <c r="C47" i="2"/>
  <c r="C49" i="2"/>
  <c r="M9" i="2"/>
  <c r="M11" i="2" s="1"/>
  <c r="C40" i="2"/>
  <c r="C46" i="2"/>
  <c r="C48" i="2"/>
  <c r="P9" i="2"/>
  <c r="P11" i="2" s="1"/>
  <c r="C42" i="2"/>
  <c r="C51" i="2"/>
  <c r="C53" i="2"/>
  <c r="C55" i="2"/>
  <c r="C65" i="2"/>
  <c r="C108" i="2"/>
  <c r="C113" i="2"/>
  <c r="C115" i="2"/>
  <c r="C117" i="2"/>
  <c r="C119" i="2"/>
  <c r="C27" i="2"/>
  <c r="C38" i="2"/>
  <c r="C43" i="2"/>
  <c r="C50" i="2"/>
  <c r="C52" i="2"/>
  <c r="C54" i="2"/>
  <c r="C64" i="2"/>
  <c r="C77" i="2"/>
  <c r="C79" i="2"/>
  <c r="C112" i="2"/>
  <c r="C114" i="2"/>
  <c r="C116" i="2"/>
  <c r="C118" i="2"/>
  <c r="P144" i="2"/>
  <c r="M8" i="2"/>
  <c r="J8" i="2"/>
  <c r="C142" i="2"/>
  <c r="D144" i="2"/>
  <c r="D11" i="2"/>
  <c r="D8" i="2" s="1"/>
  <c r="C89" i="2"/>
  <c r="C95" i="2"/>
  <c r="C101" i="2"/>
  <c r="C103" i="2"/>
  <c r="C105" i="2"/>
  <c r="J144" i="2"/>
  <c r="G9" i="2"/>
  <c r="G11" i="2" s="1"/>
  <c r="C28" i="2"/>
  <c r="C34" i="2"/>
  <c r="C44" i="2"/>
  <c r="C56" i="2"/>
  <c r="C60" i="2"/>
  <c r="C66" i="2"/>
  <c r="C68" i="2"/>
  <c r="C70" i="2"/>
  <c r="C76" i="2"/>
  <c r="C78" i="2"/>
  <c r="C102" i="2"/>
  <c r="C104" i="2"/>
  <c r="C106" i="2"/>
  <c r="C120" i="2"/>
  <c r="C131" i="2"/>
  <c r="C136" i="2"/>
  <c r="C139" i="2"/>
  <c r="G144" i="2"/>
  <c r="C141" i="2"/>
  <c r="C143" i="2"/>
  <c r="C134" i="2"/>
  <c r="C133" i="2"/>
  <c r="C109" i="2"/>
  <c r="C146" i="2"/>
  <c r="C140" i="2"/>
  <c r="L13" i="6"/>
  <c r="L12" i="6" s="1"/>
  <c r="K144" i="6"/>
  <c r="K143" i="6"/>
  <c r="G18" i="6"/>
  <c r="K49" i="6"/>
  <c r="K65" i="6"/>
  <c r="K67" i="6"/>
  <c r="G68" i="6"/>
  <c r="M68" i="6" s="1"/>
  <c r="O68" i="6"/>
  <c r="G70" i="6"/>
  <c r="M70" i="6" s="1"/>
  <c r="G124" i="6"/>
  <c r="M124" i="6" s="1"/>
  <c r="K125" i="6"/>
  <c r="K127" i="6"/>
  <c r="O129" i="6"/>
  <c r="O130" i="6"/>
  <c r="O131" i="6"/>
  <c r="X134" i="6"/>
  <c r="Y134" i="6" s="1"/>
  <c r="G135" i="6"/>
  <c r="M135" i="6" s="1"/>
  <c r="K150" i="6"/>
  <c r="G151" i="6"/>
  <c r="O158" i="6"/>
  <c r="O132" i="6"/>
  <c r="C126" i="2"/>
  <c r="C41" i="2"/>
  <c r="C39" i="2"/>
  <c r="C30" i="2"/>
  <c r="C14" i="2"/>
  <c r="Z16" i="6"/>
  <c r="K41" i="6"/>
  <c r="K53" i="6"/>
  <c r="K55" i="6"/>
  <c r="K58" i="6"/>
  <c r="K62" i="6"/>
  <c r="O72" i="6"/>
  <c r="O74" i="6"/>
  <c r="O76" i="6"/>
  <c r="O78" i="6"/>
  <c r="O80" i="6"/>
  <c r="C81" i="6"/>
  <c r="G83" i="6"/>
  <c r="M83" i="6" s="1"/>
  <c r="K91" i="6"/>
  <c r="K96" i="6"/>
  <c r="K99" i="6"/>
  <c r="K101" i="6"/>
  <c r="C107" i="6"/>
  <c r="K110" i="6"/>
  <c r="K126" i="6"/>
  <c r="K128" i="6"/>
  <c r="X131" i="6"/>
  <c r="Y131" i="6" s="1"/>
  <c r="X132" i="6"/>
  <c r="Y132" i="6" s="1"/>
  <c r="O152" i="6"/>
  <c r="O154" i="6"/>
  <c r="O155" i="6"/>
  <c r="K169" i="6"/>
  <c r="G19" i="6"/>
  <c r="G15" i="6" s="1"/>
  <c r="G23" i="6"/>
  <c r="K33" i="6"/>
  <c r="K35" i="6"/>
  <c r="O71" i="6"/>
  <c r="O73" i="6"/>
  <c r="O75" i="6"/>
  <c r="O77" i="6"/>
  <c r="O79" i="6"/>
  <c r="O133" i="6"/>
  <c r="O153" i="6"/>
  <c r="O156" i="6"/>
  <c r="C100" i="2"/>
  <c r="C99" i="2"/>
  <c r="C93" i="2"/>
  <c r="C91" i="2"/>
  <c r="C17" i="2"/>
  <c r="C19" i="2"/>
  <c r="C21" i="2"/>
  <c r="C23" i="2"/>
  <c r="C25" i="2"/>
  <c r="C32" i="2"/>
  <c r="C97" i="2"/>
  <c r="C18" i="2"/>
  <c r="C20" i="2"/>
  <c r="C22" i="2"/>
  <c r="C24" i="2"/>
  <c r="C31" i="2"/>
  <c r="C72" i="2"/>
  <c r="C74" i="2"/>
  <c r="C81" i="2"/>
  <c r="C83" i="2"/>
  <c r="C85" i="2"/>
  <c r="C87" i="2"/>
  <c r="J9" i="2"/>
  <c r="J11" i="2" s="1"/>
  <c r="C16" i="2"/>
  <c r="C15" i="2"/>
  <c r="C26" i="2"/>
  <c r="C29" i="2"/>
  <c r="C33" i="2"/>
  <c r="C67" i="2"/>
  <c r="C69" i="2"/>
  <c r="C71" i="2"/>
  <c r="C73" i="2"/>
  <c r="C75" i="2"/>
  <c r="C80" i="2"/>
  <c r="C82" i="2"/>
  <c r="C84" i="2"/>
  <c r="C86" i="2"/>
  <c r="C88" i="2"/>
  <c r="C90" i="2"/>
  <c r="C92" i="2"/>
  <c r="C94" i="2"/>
  <c r="C96" i="2"/>
  <c r="C98" i="2"/>
  <c r="K88" i="6"/>
  <c r="K163" i="6"/>
  <c r="X163" i="6"/>
  <c r="Y163" i="6" s="1"/>
  <c r="K136" i="6"/>
  <c r="X133" i="6"/>
  <c r="Y133" i="6" s="1"/>
  <c r="O124" i="6"/>
  <c r="K122" i="6"/>
  <c r="K121" i="6"/>
  <c r="K119" i="6"/>
  <c r="K118" i="6"/>
  <c r="K115" i="6"/>
  <c r="K113" i="6"/>
  <c r="K87" i="6"/>
  <c r="P17" i="6"/>
  <c r="K64" i="6"/>
  <c r="K61" i="6"/>
  <c r="K60" i="6"/>
  <c r="V16" i="6"/>
  <c r="T16" i="6"/>
  <c r="K48" i="6"/>
  <c r="K44" i="6"/>
  <c r="O42" i="6"/>
  <c r="K39" i="6"/>
  <c r="K38" i="6"/>
  <c r="K32" i="6"/>
  <c r="K31" i="6"/>
  <c r="K27" i="6"/>
  <c r="K26" i="6"/>
  <c r="AA18" i="6"/>
  <c r="Q14" i="6"/>
  <c r="O27" i="6"/>
  <c r="O31" i="6"/>
  <c r="O33" i="6"/>
  <c r="O35" i="6"/>
  <c r="O39" i="6"/>
  <c r="O41" i="6"/>
  <c r="O43" i="6"/>
  <c r="O45" i="6"/>
  <c r="O49" i="6"/>
  <c r="O53" i="6"/>
  <c r="O55" i="6"/>
  <c r="O59" i="6"/>
  <c r="O61" i="6"/>
  <c r="O63" i="6"/>
  <c r="O65" i="6"/>
  <c r="O67" i="6"/>
  <c r="X82" i="6"/>
  <c r="Y82" i="6" s="1"/>
  <c r="K85" i="6"/>
  <c r="K86" i="6"/>
  <c r="O86" i="6"/>
  <c r="X87" i="6"/>
  <c r="Y87" i="6" s="1"/>
  <c r="G89" i="6"/>
  <c r="M89" i="6" s="1"/>
  <c r="X90" i="6"/>
  <c r="Y90" i="6" s="1"/>
  <c r="K92" i="6"/>
  <c r="G93" i="6"/>
  <c r="M93" i="6" s="1"/>
  <c r="X94" i="6"/>
  <c r="Y94" i="6" s="1"/>
  <c r="X95" i="6"/>
  <c r="Y95" i="6" s="1"/>
  <c r="G97" i="6"/>
  <c r="K97" i="6" s="1"/>
  <c r="X98" i="6"/>
  <c r="Y98" i="6" s="1"/>
  <c r="O101" i="6"/>
  <c r="K103" i="6"/>
  <c r="O103" i="6"/>
  <c r="Q13" i="6"/>
  <c r="AA19" i="6"/>
  <c r="Q15" i="6"/>
  <c r="O26" i="6"/>
  <c r="O32" i="6"/>
  <c r="O34" i="6"/>
  <c r="O38" i="6"/>
  <c r="O40" i="6"/>
  <c r="G42" i="6"/>
  <c r="M42" i="6" s="1"/>
  <c r="O44" i="6"/>
  <c r="O48" i="6"/>
  <c r="K52" i="6"/>
  <c r="O52" i="6"/>
  <c r="K54" i="6"/>
  <c r="O54" i="6"/>
  <c r="O58" i="6"/>
  <c r="O60" i="6"/>
  <c r="O62" i="6"/>
  <c r="O64" i="6"/>
  <c r="O84" i="6"/>
  <c r="X85" i="6"/>
  <c r="Y85" i="6" s="1"/>
  <c r="O88" i="6"/>
  <c r="O91" i="6"/>
  <c r="X92" i="6"/>
  <c r="Y92" i="6" s="1"/>
  <c r="O96" i="6"/>
  <c r="O99" i="6"/>
  <c r="X100" i="6"/>
  <c r="Y100" i="6" s="1"/>
  <c r="O102" i="6"/>
  <c r="O104" i="6"/>
  <c r="K105" i="6"/>
  <c r="O105" i="6"/>
  <c r="G107" i="6"/>
  <c r="M107" i="6" s="1"/>
  <c r="O113" i="6"/>
  <c r="O115" i="6"/>
  <c r="O117" i="6"/>
  <c r="O119" i="6"/>
  <c r="O121" i="6"/>
  <c r="K123" i="6"/>
  <c r="O123" i="6"/>
  <c r="O126" i="6"/>
  <c r="O128" i="6"/>
  <c r="G137" i="6"/>
  <c r="K137" i="6" s="1"/>
  <c r="O139" i="6"/>
  <c r="O141" i="6"/>
  <c r="O143" i="6"/>
  <c r="O145" i="6"/>
  <c r="O147" i="6"/>
  <c r="O149" i="6"/>
  <c r="K160" i="6"/>
  <c r="O165" i="6"/>
  <c r="X167" i="6"/>
  <c r="Y167" i="6" s="1"/>
  <c r="O170" i="6"/>
  <c r="O106" i="6"/>
  <c r="O108" i="6"/>
  <c r="O110" i="6"/>
  <c r="O112" i="6"/>
  <c r="O114" i="6"/>
  <c r="G116" i="6"/>
  <c r="O118" i="6"/>
  <c r="O122" i="6"/>
  <c r="O125" i="6"/>
  <c r="O127" i="6"/>
  <c r="O136" i="6"/>
  <c r="O138" i="6"/>
  <c r="O140" i="6"/>
  <c r="O142" i="6"/>
  <c r="O144" i="6"/>
  <c r="O146" i="6"/>
  <c r="O148" i="6"/>
  <c r="O150" i="6"/>
  <c r="O151" i="6"/>
  <c r="X169" i="6"/>
  <c r="Y169" i="6" s="1"/>
  <c r="M21" i="6"/>
  <c r="K24" i="6"/>
  <c r="X24" i="6"/>
  <c r="Y24" i="6" s="1"/>
  <c r="K25" i="6"/>
  <c r="X25" i="6"/>
  <c r="Y25" i="6" s="1"/>
  <c r="X26" i="6"/>
  <c r="Y26" i="6" s="1"/>
  <c r="X27" i="6"/>
  <c r="Y27" i="6" s="1"/>
  <c r="K28" i="6"/>
  <c r="X28" i="6"/>
  <c r="Y28" i="6" s="1"/>
  <c r="K30" i="6"/>
  <c r="X30" i="6"/>
  <c r="Y30" i="6" s="1"/>
  <c r="X31" i="6"/>
  <c r="Y31" i="6" s="1"/>
  <c r="X32" i="6"/>
  <c r="Y32" i="6" s="1"/>
  <c r="X33" i="6"/>
  <c r="Y33" i="6" s="1"/>
  <c r="X34" i="6"/>
  <c r="Y34" i="6" s="1"/>
  <c r="X35" i="6"/>
  <c r="Y35" i="6" s="1"/>
  <c r="K37" i="6"/>
  <c r="X37" i="6"/>
  <c r="Y37" i="6" s="1"/>
  <c r="X38" i="6"/>
  <c r="Y38" i="6" s="1"/>
  <c r="X39" i="6"/>
  <c r="Y39" i="6" s="1"/>
  <c r="X40" i="6"/>
  <c r="Y40" i="6" s="1"/>
  <c r="X41" i="6"/>
  <c r="Y41" i="6" s="1"/>
  <c r="K43" i="6"/>
  <c r="X43" i="6"/>
  <c r="Y43" i="6" s="1"/>
  <c r="X44" i="6"/>
  <c r="Y44" i="6" s="1"/>
  <c r="X45" i="6"/>
  <c r="Y45" i="6" s="1"/>
  <c r="K46" i="6"/>
  <c r="X46" i="6"/>
  <c r="Y46" i="6" s="1"/>
  <c r="K47" i="6"/>
  <c r="X47" i="6"/>
  <c r="Y47" i="6" s="1"/>
  <c r="X48" i="6"/>
  <c r="Y48" i="6" s="1"/>
  <c r="X49" i="6"/>
  <c r="Y49" i="6" s="1"/>
  <c r="K51" i="6"/>
  <c r="X51" i="6"/>
  <c r="Y51" i="6" s="1"/>
  <c r="X52" i="6"/>
  <c r="Y52" i="6" s="1"/>
  <c r="X53" i="6"/>
  <c r="Y53" i="6" s="1"/>
  <c r="X54" i="6"/>
  <c r="Y54" i="6" s="1"/>
  <c r="X55" i="6"/>
  <c r="Y55" i="6" s="1"/>
  <c r="K57" i="6"/>
  <c r="X57" i="6"/>
  <c r="Y57" i="6" s="1"/>
  <c r="X58" i="6"/>
  <c r="Y58" i="6" s="1"/>
  <c r="X59" i="6"/>
  <c r="Y59" i="6" s="1"/>
  <c r="X60" i="6"/>
  <c r="Y60" i="6" s="1"/>
  <c r="X61" i="6"/>
  <c r="Y61" i="6" s="1"/>
  <c r="X62" i="6"/>
  <c r="Y62" i="6" s="1"/>
  <c r="X63" i="6"/>
  <c r="Y63" i="6" s="1"/>
  <c r="X64" i="6"/>
  <c r="Y64" i="6" s="1"/>
  <c r="X65" i="6"/>
  <c r="Y65" i="6" s="1"/>
  <c r="K66" i="6"/>
  <c r="X66" i="6"/>
  <c r="Y66" i="6" s="1"/>
  <c r="X67" i="6"/>
  <c r="Y67" i="6" s="1"/>
  <c r="K69" i="6"/>
  <c r="X69" i="6"/>
  <c r="Y69" i="6" s="1"/>
  <c r="K71" i="6"/>
  <c r="X71" i="6"/>
  <c r="Y71" i="6" s="1"/>
  <c r="K72" i="6"/>
  <c r="X72" i="6"/>
  <c r="Y72" i="6" s="1"/>
  <c r="K73" i="6"/>
  <c r="X73" i="6"/>
  <c r="Y73" i="6" s="1"/>
  <c r="K74" i="6"/>
  <c r="X74" i="6"/>
  <c r="Y74" i="6" s="1"/>
  <c r="K75" i="6"/>
  <c r="X75" i="6"/>
  <c r="Y75" i="6" s="1"/>
  <c r="K76" i="6"/>
  <c r="X76" i="6"/>
  <c r="Y76" i="6" s="1"/>
  <c r="K77" i="6"/>
  <c r="X77" i="6"/>
  <c r="Y77" i="6" s="1"/>
  <c r="K78" i="6"/>
  <c r="X78" i="6"/>
  <c r="Y78" i="6" s="1"/>
  <c r="K79" i="6"/>
  <c r="X79" i="6"/>
  <c r="Y79" i="6" s="1"/>
  <c r="K80" i="6"/>
  <c r="X80" i="6"/>
  <c r="Y80" i="6" s="1"/>
  <c r="O82" i="6"/>
  <c r="C83" i="6"/>
  <c r="AA83" i="6" s="1"/>
  <c r="K84" i="6"/>
  <c r="X84" i="6"/>
  <c r="Y84" i="6" s="1"/>
  <c r="O85" i="6"/>
  <c r="X86" i="6"/>
  <c r="Y86" i="6" s="1"/>
  <c r="O87" i="6"/>
  <c r="X88" i="6"/>
  <c r="Y88" i="6" s="1"/>
  <c r="O90" i="6"/>
  <c r="X91" i="6"/>
  <c r="Y91" i="6" s="1"/>
  <c r="O92" i="6"/>
  <c r="C93" i="6"/>
  <c r="K94" i="6"/>
  <c r="O95" i="6"/>
  <c r="X96" i="6"/>
  <c r="Y96" i="6" s="1"/>
  <c r="O98" i="6"/>
  <c r="X99" i="6"/>
  <c r="Y99" i="6" s="1"/>
  <c r="O100" i="6"/>
  <c r="O116" i="6"/>
  <c r="M24" i="6"/>
  <c r="O24" i="6"/>
  <c r="O25" i="6"/>
  <c r="M28" i="6"/>
  <c r="O28" i="6"/>
  <c r="C29" i="6"/>
  <c r="K29" i="6" s="1"/>
  <c r="M30" i="6"/>
  <c r="O30" i="6"/>
  <c r="C36" i="6"/>
  <c r="AA36" i="6" s="1"/>
  <c r="M37" i="6"/>
  <c r="O37" i="6"/>
  <c r="O46" i="6"/>
  <c r="O47" i="6"/>
  <c r="C50" i="6"/>
  <c r="AA50" i="6" s="1"/>
  <c r="M51" i="6"/>
  <c r="O51" i="6"/>
  <c r="C56" i="6"/>
  <c r="O57" i="6"/>
  <c r="M66" i="6"/>
  <c r="O66" i="6"/>
  <c r="K90" i="6"/>
  <c r="O94" i="6"/>
  <c r="K98" i="6"/>
  <c r="X101" i="6"/>
  <c r="Y101" i="6" s="1"/>
  <c r="X102" i="6"/>
  <c r="Y102" i="6" s="1"/>
  <c r="X103" i="6"/>
  <c r="Y103" i="6" s="1"/>
  <c r="X104" i="6"/>
  <c r="Y104" i="6" s="1"/>
  <c r="X105" i="6"/>
  <c r="Y105" i="6" s="1"/>
  <c r="X106" i="6"/>
  <c r="Y106" i="6" s="1"/>
  <c r="K108" i="6"/>
  <c r="X108" i="6"/>
  <c r="Y108" i="6" s="1"/>
  <c r="K109" i="6"/>
  <c r="X109" i="6"/>
  <c r="Y109" i="6" s="1"/>
  <c r="X110" i="6"/>
  <c r="Y110" i="6" s="1"/>
  <c r="K112" i="6"/>
  <c r="X112" i="6"/>
  <c r="Y112" i="6" s="1"/>
  <c r="X113" i="6"/>
  <c r="Y113" i="6" s="1"/>
  <c r="X114" i="6"/>
  <c r="Y114" i="6" s="1"/>
  <c r="X115" i="6"/>
  <c r="Y115" i="6" s="1"/>
  <c r="K117" i="6"/>
  <c r="X117" i="6"/>
  <c r="Y117" i="6" s="1"/>
  <c r="X118" i="6"/>
  <c r="Y118" i="6" s="1"/>
  <c r="X119" i="6"/>
  <c r="Y119" i="6" s="1"/>
  <c r="K120" i="6"/>
  <c r="X120" i="6"/>
  <c r="Y120" i="6" s="1"/>
  <c r="X121" i="6"/>
  <c r="Y121" i="6" s="1"/>
  <c r="X122" i="6"/>
  <c r="Y122" i="6" s="1"/>
  <c r="X123" i="6"/>
  <c r="Y123" i="6" s="1"/>
  <c r="X125" i="6"/>
  <c r="Y125" i="6" s="1"/>
  <c r="X126" i="6"/>
  <c r="Y126" i="6" s="1"/>
  <c r="X127" i="6"/>
  <c r="Y127" i="6" s="1"/>
  <c r="X128" i="6"/>
  <c r="Y128" i="6" s="1"/>
  <c r="O109" i="6"/>
  <c r="M120" i="6"/>
  <c r="O120" i="6"/>
  <c r="X129" i="6"/>
  <c r="Y129" i="6" s="1"/>
  <c r="K129" i="6"/>
  <c r="X130" i="6"/>
  <c r="Y130" i="6" s="1"/>
  <c r="K130" i="6"/>
  <c r="M131" i="6"/>
  <c r="M132" i="6"/>
  <c r="M133" i="6"/>
  <c r="M134" i="6"/>
  <c r="X136" i="6"/>
  <c r="Y136" i="6" s="1"/>
  <c r="K138" i="6"/>
  <c r="X138" i="6"/>
  <c r="Y138" i="6" s="1"/>
  <c r="X139" i="6"/>
  <c r="Y139" i="6" s="1"/>
  <c r="X140" i="6"/>
  <c r="Y140" i="6" s="1"/>
  <c r="X141" i="6"/>
  <c r="Y141" i="6" s="1"/>
  <c r="X142" i="6"/>
  <c r="Y142" i="6" s="1"/>
  <c r="X143" i="6"/>
  <c r="Y143" i="6" s="1"/>
  <c r="X144" i="6"/>
  <c r="Y144" i="6" s="1"/>
  <c r="X145" i="6"/>
  <c r="Y145" i="6" s="1"/>
  <c r="X146" i="6"/>
  <c r="Y146" i="6" s="1"/>
  <c r="X147" i="6"/>
  <c r="Y147" i="6" s="1"/>
  <c r="X148" i="6"/>
  <c r="Y148" i="6" s="1"/>
  <c r="X149" i="6"/>
  <c r="Y149" i="6" s="1"/>
  <c r="X150" i="6"/>
  <c r="Y150" i="6" s="1"/>
  <c r="K152" i="6"/>
  <c r="X152" i="6"/>
  <c r="Y152" i="6" s="1"/>
  <c r="K153" i="6"/>
  <c r="X153" i="6"/>
  <c r="Y153" i="6" s="1"/>
  <c r="K154" i="6"/>
  <c r="X154" i="6"/>
  <c r="Y154" i="6" s="1"/>
  <c r="K155" i="6"/>
  <c r="X155" i="6"/>
  <c r="Y155" i="6" s="1"/>
  <c r="K156" i="6"/>
  <c r="X156" i="6"/>
  <c r="Y156" i="6" s="1"/>
  <c r="K157" i="6"/>
  <c r="X157" i="6"/>
  <c r="Y157" i="6" s="1"/>
  <c r="K158" i="6"/>
  <c r="X158" i="6"/>
  <c r="Y158" i="6" s="1"/>
  <c r="O160" i="6"/>
  <c r="O161" i="6"/>
  <c r="O162" i="6"/>
  <c r="O163" i="6"/>
  <c r="O164" i="6"/>
  <c r="X165" i="6"/>
  <c r="Y165" i="6" s="1"/>
  <c r="M165" i="6"/>
  <c r="O167" i="6"/>
  <c r="K168" i="6"/>
  <c r="O169" i="6"/>
  <c r="K131" i="6"/>
  <c r="K132" i="6"/>
  <c r="K133" i="6"/>
  <c r="K134" i="6"/>
  <c r="K162" i="6"/>
  <c r="X162" i="6"/>
  <c r="Y162" i="6" s="1"/>
  <c r="K164" i="6"/>
  <c r="X164" i="6"/>
  <c r="Y164" i="6" s="1"/>
  <c r="K167" i="6"/>
  <c r="O168" i="6"/>
  <c r="X170" i="6"/>
  <c r="Y170" i="6" s="1"/>
  <c r="O8" i="5"/>
  <c r="B8" i="5" s="1"/>
  <c r="B14" i="5"/>
  <c r="D14" i="5"/>
  <c r="F26" i="5"/>
  <c r="F24" i="5"/>
  <c r="F22" i="5"/>
  <c r="F20" i="5"/>
  <c r="F18" i="5"/>
  <c r="F16" i="5"/>
  <c r="F14" i="5"/>
  <c r="F12" i="5"/>
  <c r="H14" i="5"/>
  <c r="J14" i="5"/>
  <c r="L14" i="5"/>
  <c r="D25" i="5"/>
  <c r="D23" i="5"/>
  <c r="D21" i="5"/>
  <c r="D19" i="5"/>
  <c r="D17" i="5"/>
  <c r="D15" i="5"/>
  <c r="D13" i="5"/>
  <c r="D11" i="5"/>
  <c r="F25" i="5"/>
  <c r="F23" i="5"/>
  <c r="F21" i="5"/>
  <c r="F19" i="5"/>
  <c r="F17" i="5"/>
  <c r="F15" i="5"/>
  <c r="F13" i="5"/>
  <c r="F11" i="5"/>
  <c r="F9" i="5"/>
  <c r="H25" i="5"/>
  <c r="H23" i="5"/>
  <c r="H21" i="5"/>
  <c r="H19" i="5"/>
  <c r="H17" i="5"/>
  <c r="H15" i="5"/>
  <c r="H11" i="5"/>
  <c r="J25" i="5"/>
  <c r="J23" i="5"/>
  <c r="J21" i="5"/>
  <c r="J19" i="5"/>
  <c r="J17" i="5"/>
  <c r="J15" i="5"/>
  <c r="J13" i="5"/>
  <c r="J11" i="5"/>
  <c r="L25" i="5"/>
  <c r="L23" i="5"/>
  <c r="L21" i="5"/>
  <c r="L19" i="5"/>
  <c r="L17" i="5"/>
  <c r="L15" i="5"/>
  <c r="L13" i="5"/>
  <c r="B12" i="5"/>
  <c r="D12" i="5" s="1"/>
  <c r="B16" i="5"/>
  <c r="B18" i="5"/>
  <c r="D18" i="5" s="1"/>
  <c r="B20" i="5"/>
  <c r="D20" i="5" s="1"/>
  <c r="B22" i="5"/>
  <c r="D22" i="5" s="1"/>
  <c r="B24" i="5"/>
  <c r="D24" i="5" s="1"/>
  <c r="B26" i="5"/>
  <c r="D26" i="5" s="1"/>
  <c r="B9" i="5"/>
  <c r="D9" i="5" s="1"/>
  <c r="E8" i="5"/>
  <c r="F8" i="5" s="1"/>
  <c r="I8" i="5"/>
  <c r="M8" i="5"/>
  <c r="B10" i="5"/>
  <c r="D10" i="5" s="1"/>
  <c r="E12" i="2"/>
  <c r="I12" i="2"/>
  <c r="N10" i="2"/>
  <c r="Q12" i="2"/>
  <c r="K12" i="2"/>
  <c r="O12" i="2"/>
  <c r="D9" i="2"/>
  <c r="O10" i="2"/>
  <c r="Q10" i="2"/>
  <c r="Z12" i="6" l="1"/>
  <c r="AA137" i="6"/>
  <c r="AA159" i="6"/>
  <c r="P16" i="6"/>
  <c r="N17" i="6"/>
  <c r="P15" i="6"/>
  <c r="N19" i="6"/>
  <c r="P14" i="6"/>
  <c r="N18" i="6"/>
  <c r="AA14" i="6"/>
  <c r="D8" i="5"/>
  <c r="N8" i="5"/>
  <c r="D16" i="5"/>
  <c r="N16" i="5"/>
  <c r="R12" i="6"/>
  <c r="K166" i="6"/>
  <c r="K70" i="6"/>
  <c r="M97" i="6"/>
  <c r="K116" i="6"/>
  <c r="O159" i="6"/>
  <c r="O70" i="6"/>
  <c r="O111" i="6"/>
  <c r="O81" i="6"/>
  <c r="U12" i="6"/>
  <c r="M137" i="6"/>
  <c r="K107" i="6"/>
  <c r="X159" i="6"/>
  <c r="Y159" i="6" s="1"/>
  <c r="K23" i="6"/>
  <c r="K151" i="6"/>
  <c r="K18" i="6"/>
  <c r="O166" i="6"/>
  <c r="D16" i="6"/>
  <c r="W16" i="6"/>
  <c r="S16" i="6"/>
  <c r="K93" i="6"/>
  <c r="M23" i="6"/>
  <c r="B13" i="6"/>
  <c r="B12" i="6" s="1"/>
  <c r="X19" i="6"/>
  <c r="P13" i="6"/>
  <c r="P12" i="6" s="1"/>
  <c r="J16" i="6"/>
  <c r="G16" i="6" s="1"/>
  <c r="X107" i="6"/>
  <c r="Y107" i="6" s="1"/>
  <c r="X135" i="6"/>
  <c r="Y135" i="6" s="1"/>
  <c r="X124" i="6"/>
  <c r="Y124" i="6" s="1"/>
  <c r="K56" i="6"/>
  <c r="K19" i="6"/>
  <c r="X50" i="6"/>
  <c r="Y50" i="6" s="1"/>
  <c r="O135" i="6"/>
  <c r="E16" i="6"/>
  <c r="X36" i="6"/>
  <c r="Y36" i="6" s="1"/>
  <c r="X89" i="6"/>
  <c r="Y89" i="6" s="1"/>
  <c r="X137" i="6"/>
  <c r="Y137" i="6" s="1"/>
  <c r="X166" i="6"/>
  <c r="Y166" i="6" s="1"/>
  <c r="K135" i="6"/>
  <c r="X111" i="6"/>
  <c r="Y111" i="6" s="1"/>
  <c r="K36" i="6"/>
  <c r="X116" i="6"/>
  <c r="Y116" i="6" s="1"/>
  <c r="O83" i="6"/>
  <c r="M19" i="6"/>
  <c r="K68" i="6"/>
  <c r="X29" i="6"/>
  <c r="Y29" i="6" s="1"/>
  <c r="X18" i="6"/>
  <c r="X81" i="6"/>
  <c r="Y81" i="6" s="1"/>
  <c r="X83" i="6"/>
  <c r="Y83" i="6" s="1"/>
  <c r="O137" i="6"/>
  <c r="X56" i="6"/>
  <c r="Y56" i="6" s="1"/>
  <c r="K89" i="6"/>
  <c r="K159" i="6"/>
  <c r="K124" i="6"/>
  <c r="K111" i="6"/>
  <c r="X97" i="6"/>
  <c r="Y97" i="6" s="1"/>
  <c r="K81" i="6"/>
  <c r="X93" i="6"/>
  <c r="Y93" i="6" s="1"/>
  <c r="M81" i="6"/>
  <c r="X68" i="6"/>
  <c r="Y68" i="6" s="1"/>
  <c r="X42" i="6"/>
  <c r="Y42" i="6" s="1"/>
  <c r="O21" i="6"/>
  <c r="O20" i="6"/>
  <c r="X23" i="6"/>
  <c r="Y23" i="6" s="1"/>
  <c r="K83" i="6"/>
  <c r="O89" i="6"/>
  <c r="K42" i="6"/>
  <c r="M116" i="6"/>
  <c r="O97" i="6"/>
  <c r="X21" i="6"/>
  <c r="Y21" i="6" s="1"/>
  <c r="M151" i="6"/>
  <c r="G14" i="6"/>
  <c r="G17" i="6"/>
  <c r="G13" i="6" s="1"/>
  <c r="H13" i="6"/>
  <c r="H12" i="6" s="1"/>
  <c r="M20" i="6"/>
  <c r="K15" i="6"/>
  <c r="O107" i="6"/>
  <c r="N13" i="6"/>
  <c r="D12" i="2"/>
  <c r="C144" i="2"/>
  <c r="M15" i="6"/>
  <c r="M18" i="6"/>
  <c r="K10" i="2"/>
  <c r="X151" i="6"/>
  <c r="Y151" i="6" s="1"/>
  <c r="O50" i="6"/>
  <c r="O23" i="6"/>
  <c r="X70" i="6"/>
  <c r="Y70" i="6" s="1"/>
  <c r="O19" i="6"/>
  <c r="N15" i="6"/>
  <c r="O15" i="6" s="1"/>
  <c r="Q12" i="6"/>
  <c r="X20" i="6"/>
  <c r="Y20" i="6" s="1"/>
  <c r="O93" i="6"/>
  <c r="O56" i="6"/>
  <c r="K50" i="6"/>
  <c r="O36" i="6"/>
  <c r="C17" i="6"/>
  <c r="C16" i="6" s="1"/>
  <c r="O29" i="6"/>
  <c r="L9" i="5"/>
  <c r="H9" i="5"/>
  <c r="L10" i="5"/>
  <c r="L16" i="5"/>
  <c r="L20" i="5"/>
  <c r="L24" i="5"/>
  <c r="J16" i="5"/>
  <c r="J20" i="5"/>
  <c r="J24" i="5"/>
  <c r="H16" i="5"/>
  <c r="H20" i="5"/>
  <c r="H24" i="5"/>
  <c r="J9" i="5"/>
  <c r="L12" i="5"/>
  <c r="L18" i="5"/>
  <c r="L22" i="5"/>
  <c r="L26" i="5"/>
  <c r="J12" i="5"/>
  <c r="J18" i="5"/>
  <c r="J22" i="5"/>
  <c r="J26" i="5"/>
  <c r="H12" i="5"/>
  <c r="H18" i="5"/>
  <c r="H22" i="5"/>
  <c r="H26" i="5"/>
  <c r="L8" i="5"/>
  <c r="J8" i="5"/>
  <c r="H8" i="5"/>
  <c r="E10" i="2"/>
  <c r="I10" i="2"/>
  <c r="C9" i="2"/>
  <c r="P8" i="2"/>
  <c r="P12" i="2" s="1"/>
  <c r="N12" i="2"/>
  <c r="L10" i="2"/>
  <c r="F10" i="2"/>
  <c r="P10" i="2"/>
  <c r="M10" i="2"/>
  <c r="N14" i="6" l="1"/>
  <c r="O18" i="6"/>
  <c r="N16" i="6"/>
  <c r="K14" i="6"/>
  <c r="X14" i="6"/>
  <c r="Y14" i="6" s="1"/>
  <c r="Y18" i="6"/>
  <c r="X15" i="6"/>
  <c r="Y15" i="6" s="1"/>
  <c r="Y19" i="6"/>
  <c r="X16" i="6"/>
  <c r="Y16" i="6" s="1"/>
  <c r="M17" i="6"/>
  <c r="X17" i="6"/>
  <c r="G12" i="6"/>
  <c r="M16" i="6"/>
  <c r="M14" i="6"/>
  <c r="C13" i="6"/>
  <c r="O13" i="6" s="1"/>
  <c r="AA17" i="6"/>
  <c r="D10" i="2"/>
  <c r="N12" i="6"/>
  <c r="M13" i="6"/>
  <c r="O17" i="6"/>
  <c r="K17" i="6"/>
  <c r="L12" i="2"/>
  <c r="F12" i="2"/>
  <c r="M12" i="2"/>
  <c r="C11" i="2"/>
  <c r="J10" i="2"/>
  <c r="G8" i="2"/>
  <c r="C8" i="2" s="1"/>
  <c r="H10" i="2"/>
  <c r="H12" i="2"/>
  <c r="O14" i="6" l="1"/>
  <c r="X13" i="6"/>
  <c r="Y13" i="6" s="1"/>
  <c r="Y17" i="6"/>
  <c r="C12" i="6"/>
  <c r="K12" i="6" s="1"/>
  <c r="K13" i="6"/>
  <c r="AA13" i="6"/>
  <c r="X12" i="6"/>
  <c r="M12" i="6"/>
  <c r="AA16" i="6"/>
  <c r="O16" i="6"/>
  <c r="K16" i="6"/>
  <c r="J12" i="2"/>
  <c r="C10" i="2"/>
  <c r="G10" i="2"/>
  <c r="G12" i="2"/>
  <c r="Y12" i="6" l="1"/>
  <c r="AA12" i="6"/>
  <c r="O12" i="6"/>
  <c r="C12" i="2"/>
</calcChain>
</file>

<file path=xl/sharedStrings.xml><?xml version="1.0" encoding="utf-8"?>
<sst xmlns="http://schemas.openxmlformats.org/spreadsheetml/2006/main" count="3649" uniqueCount="793">
  <si>
    <t>Форма 1</t>
  </si>
  <si>
    <t>Наименование направления, специальности</t>
  </si>
  <si>
    <t>Прием на 1 курс</t>
  </si>
  <si>
    <t xml:space="preserve">Всего выпуск по очной форме обучения </t>
  </si>
  <si>
    <t>Из них:</t>
  </si>
  <si>
    <t>Трудоустроено</t>
  </si>
  <si>
    <t>Занято</t>
  </si>
  <si>
    <t xml:space="preserve">Трудоустроено и занято </t>
  </si>
  <si>
    <t>Имеют риск быть нетрудоустроенными</t>
  </si>
  <si>
    <t>за счет бюджетных средств</t>
  </si>
  <si>
    <t>на комм.основе</t>
  </si>
  <si>
    <t>Всего</t>
  </si>
  <si>
    <t xml:space="preserve"> по специальности</t>
  </si>
  <si>
    <t>Из (2)</t>
  </si>
  <si>
    <t xml:space="preserve">Имеют право своб. труд-ва </t>
  </si>
  <si>
    <t xml:space="preserve">Продолжают обучение </t>
  </si>
  <si>
    <t>Призвано в ряды Вооруженных Сил</t>
  </si>
  <si>
    <t xml:space="preserve">Всего </t>
  </si>
  <si>
    <t xml:space="preserve"> в рамках целевой контрактной подготовки</t>
  </si>
  <si>
    <t>по уходу за ребенком</t>
  </si>
  <si>
    <t>декретный отпуск</t>
  </si>
  <si>
    <t>по семейным обстоятельствам</t>
  </si>
  <si>
    <t>по состоянию здоровья</t>
  </si>
  <si>
    <t>выезд за пределы РС (Я)</t>
  </si>
  <si>
    <t>СПО/ВПО</t>
  </si>
  <si>
    <t>Магистратура</t>
  </si>
  <si>
    <t>Аспирантура</t>
  </si>
  <si>
    <t>Интернатура</t>
  </si>
  <si>
    <t>Ординатура</t>
  </si>
  <si>
    <t>Из (6)</t>
  </si>
  <si>
    <t>Из (6, 10)</t>
  </si>
  <si>
    <t xml:space="preserve">   Из (2)</t>
  </si>
  <si>
    <t>Кол-во</t>
  </si>
  <si>
    <t>%</t>
  </si>
  <si>
    <t>Кол - во</t>
  </si>
  <si>
    <t xml:space="preserve">%  из (2)  </t>
  </si>
  <si>
    <t xml:space="preserve">% </t>
  </si>
  <si>
    <t>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</si>
  <si>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</si>
  <si>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</si>
  <si>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</si>
  <si>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</si>
  <si>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</si>
  <si>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</si>
  <si>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</si>
  <si>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</si>
  <si>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</si>
  <si>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</si>
  <si>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</si>
  <si>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</si>
  <si>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</si>
  <si>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</si>
  <si>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</si>
  <si>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</si>
  <si>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</si>
  <si>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</si>
  <si>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</si>
  <si>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</si>
  <si>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</si>
  <si>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</si>
  <si>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</si>
  <si>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</si>
  <si>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</si>
  <si>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</si>
  <si>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Итого по СВФУ с филиалами:</t>
  </si>
  <si>
    <t>Всего по ВПО</t>
  </si>
  <si>
    <t>по головному вузу</t>
  </si>
  <si>
    <t>по МПТИ (ф)</t>
  </si>
  <si>
    <t xml:space="preserve"> по НТИ (ф)</t>
  </si>
  <si>
    <t xml:space="preserve">Всего по СПО </t>
  </si>
  <si>
    <t xml:space="preserve">Всего по НПО </t>
  </si>
  <si>
    <t>АДФ</t>
  </si>
  <si>
    <t>050501 Профессиональное обучение (по отраслям)</t>
  </si>
  <si>
    <t>190205 Подъемно-транспортные, строительные, дорожные машины и оборудование</t>
  </si>
  <si>
    <t>190601 Автомобили и автомобильное хозяйство</t>
  </si>
  <si>
    <t>190603 Сервис транспортных и технологических машин и оборудования (по отраслям)</t>
  </si>
  <si>
    <t xml:space="preserve">270205 Автомобильные дороги и аэродромы </t>
  </si>
  <si>
    <t>ИЕН</t>
  </si>
  <si>
    <t>020101 Химия</t>
  </si>
  <si>
    <t>020201 Биология</t>
  </si>
  <si>
    <t>020401 География</t>
  </si>
  <si>
    <t>020802 Природопользование</t>
  </si>
  <si>
    <t>050102 Биология</t>
  </si>
  <si>
    <t>240100.62 Химическая технология и биотехнология (б)</t>
  </si>
  <si>
    <t>ГРФ</t>
  </si>
  <si>
    <t>130201 Геофизические методы поисков и разведки месторождений полезных ископаемых</t>
  </si>
  <si>
    <t>130203 Технология и техника разведки месторождений полезных ископаемых</t>
  </si>
  <si>
    <t>130301 Геологическая съемка, поиски и разведка месторождений полезных ископаемых</t>
  </si>
  <si>
    <t>130302 Поиски и разведка подземных вод и инженерно-геологические изыскания</t>
  </si>
  <si>
    <t>130500.62 Нефтегазовое дело (б)</t>
  </si>
  <si>
    <t>ГФ</t>
  </si>
  <si>
    <t xml:space="preserve">130403 Открытые горные работы </t>
  </si>
  <si>
    <t>130404 Подземная разработка месторождений полезных ископаемых</t>
  </si>
  <si>
    <t>130406 Шахтное и подземное строительство</t>
  </si>
  <si>
    <t>150402 Горные машины и оборудование</t>
  </si>
  <si>
    <t>280102 Безопасность технологических процессов и производств</t>
  </si>
  <si>
    <t>280103 Защита в чрезвычайных ситуациях</t>
  </si>
  <si>
    <t>280104 Пожарная безопасность</t>
  </si>
  <si>
    <t>ИЗФиР</t>
  </si>
  <si>
    <t>031001 Английский язык и литература</t>
  </si>
  <si>
    <t>031001 Японский, корейский и китайский языки и литературы</t>
  </si>
  <si>
    <t>031001 Немецкий язык и литература</t>
  </si>
  <si>
    <t>031001 Французский язык и литература</t>
  </si>
  <si>
    <t>050303 Иностранный язык</t>
  </si>
  <si>
    <t>ИМИ</t>
  </si>
  <si>
    <t>010100.62 Математика (б)</t>
  </si>
  <si>
    <t>010100.68 Математика (м)</t>
  </si>
  <si>
    <t>010101 Математика</t>
  </si>
  <si>
    <t>010400.62 Информационные технология (б)</t>
  </si>
  <si>
    <t>010500.62 Прикладная математика и информатика (б)</t>
  </si>
  <si>
    <t>010400.68 Прикладная математика и информатика (м)</t>
  </si>
  <si>
    <t xml:space="preserve">010501 Прикладная математика и информатика </t>
  </si>
  <si>
    <t>050201 Математика</t>
  </si>
  <si>
    <t>48</t>
  </si>
  <si>
    <t>050202 Информатика</t>
  </si>
  <si>
    <t>080801 Прикладная информатика (по отраслям)</t>
  </si>
  <si>
    <t>230105 Программное обеспечение вычислительнойтехники и автоматизированных систем</t>
  </si>
  <si>
    <t>ИП</t>
  </si>
  <si>
    <t>030301 Психология</t>
  </si>
  <si>
    <t>30</t>
  </si>
  <si>
    <t>ИТИ</t>
  </si>
  <si>
    <t>120300.62 Землеустройство и кадастры (б)</t>
  </si>
  <si>
    <t>250403 Технология деревообработки</t>
  </si>
  <si>
    <t>270102 Промышленное и гражданское строительство</t>
  </si>
  <si>
    <t>270105 Городское строительство и хозяйство</t>
  </si>
  <si>
    <t>270106 Производство строительных материалов, изделий и конструкций</t>
  </si>
  <si>
    <t>270109 Теплогазоснабжение и вентиляция</t>
  </si>
  <si>
    <t>270112 Водоснабжение и вотоотведение</t>
  </si>
  <si>
    <t>270115 Экспертиза и управление недвижимостью</t>
  </si>
  <si>
    <t>270300 Архитектура (б)*</t>
  </si>
  <si>
    <t>270302 Дизайнер архитектурной среды</t>
  </si>
  <si>
    <t>ИФ</t>
  </si>
  <si>
    <t>030401 История</t>
  </si>
  <si>
    <t>39</t>
  </si>
  <si>
    <t>ИФКиС</t>
  </si>
  <si>
    <t>032101 Физическая культура и спорт</t>
  </si>
  <si>
    <t>46</t>
  </si>
  <si>
    <t>032100.68 Физическая культура и спорт (м)</t>
  </si>
  <si>
    <t>032102 Физическая культура для лиц с отклонениями в состоянии здоровья (адаптивная физическая культура)</t>
  </si>
  <si>
    <t>050104 Безопасность жизнедеятельности</t>
  </si>
  <si>
    <t>050720 Физическая культура</t>
  </si>
  <si>
    <t>ИЯиКН СВ РФ</t>
  </si>
  <si>
    <t>031001 Филология</t>
  </si>
  <si>
    <t>59</t>
  </si>
  <si>
    <t>031401 Культурология</t>
  </si>
  <si>
    <t>032700.68 Филология (м)</t>
  </si>
  <si>
    <t>МИ</t>
  </si>
  <si>
    <t>060101 Лечебное дело</t>
  </si>
  <si>
    <t>94</t>
  </si>
  <si>
    <t>060103 Педиатрия</t>
  </si>
  <si>
    <t>42</t>
  </si>
  <si>
    <t>060105 Стоматология</t>
  </si>
  <si>
    <t>ПИ</t>
  </si>
  <si>
    <t>050502 Технология и предпринимательство</t>
  </si>
  <si>
    <t>050703 Дошкольная педагогика и психология</t>
  </si>
  <si>
    <t>050706 Педагогика и психология</t>
  </si>
  <si>
    <t>050707 Педагогика и методика дошкольного образования</t>
  </si>
  <si>
    <t>050708 Педагогика и методика начального образования</t>
  </si>
  <si>
    <t>050711 Социальная педагогика</t>
  </si>
  <si>
    <t>050714  Олигофренопедагогика</t>
  </si>
  <si>
    <t>080507 Менеджмент организации</t>
  </si>
  <si>
    <t>ТИ</t>
  </si>
  <si>
    <t>150202 Оборудование и технология сварочного производства</t>
  </si>
  <si>
    <t>210400.62 Телекоммуникация (б)</t>
  </si>
  <si>
    <t>210404 Многоканальные телекоммуникационные системы</t>
  </si>
  <si>
    <t>ФЛФ</t>
  </si>
  <si>
    <t>030601 Журналистика</t>
  </si>
  <si>
    <t>030602 Связи с общественностью</t>
  </si>
  <si>
    <t>41</t>
  </si>
  <si>
    <t>050301 Русский язык и литература</t>
  </si>
  <si>
    <t>ФТИ</t>
  </si>
  <si>
    <t>010701 Физика</t>
  </si>
  <si>
    <t>32</t>
  </si>
  <si>
    <t>010801 Радиофизика и электроника РФЭ</t>
  </si>
  <si>
    <t xml:space="preserve">050203 Физика </t>
  </si>
  <si>
    <t>29</t>
  </si>
  <si>
    <t>140106 Энергообеспечение предприятий</t>
  </si>
  <si>
    <t>140211 Электроснабжение</t>
  </si>
  <si>
    <t>210301 Радиофизика и электроника РТ</t>
  </si>
  <si>
    <t>261002 Технология обработки драгоценных камней и металлов</t>
  </si>
  <si>
    <t>ФЭИ</t>
  </si>
  <si>
    <t>080100.68 Экономика (м)</t>
  </si>
  <si>
    <t>080102 Мировая экономика</t>
  </si>
  <si>
    <t>080104 Экономика труда</t>
  </si>
  <si>
    <t>080105 Финансы и кредит</t>
  </si>
  <si>
    <t>080109 Бухгалтерский учет, анализ и аудит</t>
  </si>
  <si>
    <t>080111 Маркетинг</t>
  </si>
  <si>
    <t>080500.68 Менеджмент (м)</t>
  </si>
  <si>
    <t>080502 Экономика и управление на предприятии (по отраслям)</t>
  </si>
  <si>
    <t>080505 Управление персоналом</t>
  </si>
  <si>
    <t>ЮФ</t>
  </si>
  <si>
    <t>0</t>
  </si>
  <si>
    <t>030501 Юриспруденция</t>
  </si>
  <si>
    <t>38</t>
  </si>
  <si>
    <t>56</t>
  </si>
  <si>
    <t>ВСЕГО по НТИ:</t>
  </si>
  <si>
    <t>010501 Прикладная математика и информатика</t>
  </si>
  <si>
    <t>031001 Иностранный язык</t>
  </si>
  <si>
    <t>031001 Русский язык и литература</t>
  </si>
  <si>
    <t>080801 Прикладная информатика (по областям)</t>
  </si>
  <si>
    <t>130203 Технология и техника разведки меcторождений полезных ископаемых</t>
  </si>
  <si>
    <t>130403 Открытые горные работы</t>
  </si>
  <si>
    <t>130404 Подземная разработка МПИ</t>
  </si>
  <si>
    <t>140604 Электропривод и автоматика промышленных  установок и технологических комплексов</t>
  </si>
  <si>
    <t>Всего по МПТИ:</t>
  </si>
  <si>
    <t>140601 Электромеханика</t>
  </si>
  <si>
    <t>150402 Горные машины и оборудования</t>
  </si>
  <si>
    <t>Всего по СПО:</t>
  </si>
  <si>
    <t>030503.52 Правоведение</t>
  </si>
  <si>
    <t>150203.51 Сварочное производство</t>
  </si>
  <si>
    <t xml:space="preserve">230105.51 Программное обеспечение вычислительно техники автоматизированной системы </t>
  </si>
  <si>
    <t>230106.51 Техническое обслуживание средств вычислительной техники и компьютерных сетей</t>
  </si>
  <si>
    <t>270802.51 Строительство и эксплуатация зданий и сооружений</t>
  </si>
  <si>
    <t>270112.51 Водоснабжение и водоотведение</t>
  </si>
  <si>
    <t>Итого по НПО (ТИ):</t>
  </si>
  <si>
    <t>150709.02 Сварщик</t>
  </si>
  <si>
    <t>270802.09 Мастер общестроительных работ</t>
  </si>
  <si>
    <t>270802.10 Мастер отделочных строительных работ</t>
  </si>
  <si>
    <t>270843.05 Электромонтажник силовых сетей и электрооборудования</t>
  </si>
  <si>
    <t>Всего трудоустроено</t>
  </si>
  <si>
    <t xml:space="preserve">Трудоустройство выпускников 2013 года учреждений высшего профессионального образования, расположенных на территории Республики Саха (Якутия) </t>
  </si>
  <si>
    <t>№</t>
  </si>
  <si>
    <t>Отраслевая отнесенность предприятий и организаций к органам исполнительной власти Республики Саха (Якутия)</t>
  </si>
  <si>
    <t>Итого по СВФУ</t>
  </si>
  <si>
    <t>Головной вуз</t>
  </si>
  <si>
    <t>МПТИ</t>
  </si>
  <si>
    <t>НТИ</t>
  </si>
  <si>
    <t>СПО</t>
  </si>
  <si>
    <t>НПО</t>
  </si>
  <si>
    <t>Плановый</t>
  </si>
  <si>
    <t>Коммерческий</t>
  </si>
  <si>
    <t>Всего план приема на 1 курс</t>
  </si>
  <si>
    <t>Фактическое число выпуска 2012 года</t>
  </si>
  <si>
    <t>Всего трудоустроено:</t>
  </si>
  <si>
    <t>В процентном выражении:</t>
  </si>
  <si>
    <t>Всего занято:</t>
  </si>
  <si>
    <t>Министерство по федеративным отношениям и внешним связям Республики Саха (Якутия)</t>
  </si>
  <si>
    <t>Министерство жилищно-коммунального хозяйства и энергетики Республики Саха (Якутия)</t>
  </si>
  <si>
    <t>ОАО АК «Якутскэнерго» с подразделениями</t>
  </si>
  <si>
    <t xml:space="preserve">ГУП «Жилищно-коммунальное хозяйство Республики Саха (Якутия)» </t>
  </si>
  <si>
    <t>ОАО «Сахаэнерго»</t>
  </si>
  <si>
    <t>ОАО "Жилищное хозяйство"</t>
  </si>
  <si>
    <t>ООО "Жилищно-коммунальный комбинат Чульман"</t>
  </si>
  <si>
    <t>Нерюнгринское отделение Энергосбыт</t>
  </si>
  <si>
    <t>ОАО "Нерюнгринские районные электрические сети"</t>
  </si>
  <si>
    <t>МУП "ЖЭК"МО г.Нерюнгри</t>
  </si>
  <si>
    <t>ООО "Жилсервис"</t>
  </si>
  <si>
    <t>ООО "Электромонтаж"</t>
  </si>
  <si>
    <t>…</t>
  </si>
  <si>
    <t xml:space="preserve">Министерство здравоохранения Республики Саха (Якутия) </t>
  </si>
  <si>
    <t xml:space="preserve">Министерство имущественных и земельных отношений Республики Саха (Якутия)
</t>
  </si>
  <si>
    <t xml:space="preserve">Министерство культуры и духовного развития Республики Саха (Якутия) </t>
  </si>
  <si>
    <t>Министерство профессионального образования, подготовки и расстановки кадров Республики Саха (Якутия)</t>
  </si>
  <si>
    <t xml:space="preserve">Министерство образования Республики Саха (Якутия) </t>
  </si>
  <si>
    <t xml:space="preserve">Министерство охраны природы Республики Саха (Якутия) </t>
  </si>
  <si>
    <t>Министерство по делам молодежи и семейной политике РС(Я)</t>
  </si>
  <si>
    <t>Министерство сельского хозяйства и продовольственной политики Республики Саха (Якутия)</t>
  </si>
  <si>
    <t>OAO  ФАПК "Сахабулт"</t>
  </si>
  <si>
    <t xml:space="preserve">… </t>
  </si>
  <si>
    <t>Министерство спорта РС(Я)</t>
  </si>
  <si>
    <t>Министерство внутренных дел</t>
  </si>
  <si>
    <t>Министерство юстиции</t>
  </si>
  <si>
    <t>Министерство архитектуры и строительного комплекса Республики Саха (Якутия)</t>
  </si>
  <si>
    <t>ОАО "ДСК" (по согласованию)</t>
  </si>
  <si>
    <t>ООО "Сэттэ"</t>
  </si>
  <si>
    <t>ОАО "ЯкутТИСИЗ"</t>
  </si>
  <si>
    <t>ООО "Адгезия"</t>
  </si>
  <si>
    <t>ООО "АМК-строймонтаж"</t>
  </si>
  <si>
    <t>ЯкутПНИИС ГУП</t>
  </si>
  <si>
    <t>ООО "Завод базальтовых материалов"</t>
  </si>
  <si>
    <t>ООО "СУ-98", г. Якутск</t>
  </si>
  <si>
    <t>ООО "Геопроект"</t>
  </si>
  <si>
    <t>НОАНО "Детская школа-студия архитектуры и дизайна" при союзе архит.РС(Я)</t>
  </si>
  <si>
    <t>НПО СТРОЙТЕХНОЛОГИЯ</t>
  </si>
  <si>
    <t>ООО "Норд Стандарт"</t>
  </si>
  <si>
    <t>ООО Центроснаб</t>
  </si>
  <si>
    <t>ПО Якутцемент</t>
  </si>
  <si>
    <t>РПИИ "Якутпроект"</t>
  </si>
  <si>
    <t>ООО "Северстроймонтаж"</t>
  </si>
  <si>
    <t>Министерство транспорта и дорожного хозяйства Республики Саха (Якутия)</t>
  </si>
  <si>
    <t>ОАО "Аэропорт Якутск" (по согласованию)</t>
  </si>
  <si>
    <t>ОАО "Таттаавтодор" (по согласованию)</t>
  </si>
  <si>
    <t>ОАО "Горный автодор" (по согласованию)</t>
  </si>
  <si>
    <t>ОАО "Вилюйавтодор" (по согласованию)</t>
  </si>
  <si>
    <t>ОАО "Полярные авиалинии" (по согласованию)</t>
  </si>
  <si>
    <t>ОАО "Амгаавтодор" (по согласованию)</t>
  </si>
  <si>
    <t>ОАО "Авиакомпания "Якутия"</t>
  </si>
  <si>
    <t>Мегино-Кангаласские автомобильные дороги</t>
  </si>
  <si>
    <t>ОАО "Дороги Хангаласы" (по согласованию)</t>
  </si>
  <si>
    <t>ООО "Айан-Суол"</t>
  </si>
  <si>
    <t>ООО "Колми"</t>
  </si>
  <si>
    <t>ОАО "ЛОРП", Жатайский судоремонтный завод</t>
  </si>
  <si>
    <t>Министерство труда и социального развития Республики Саха (Якутия)</t>
  </si>
  <si>
    <t>Министерство финансов Республики Саха (Якутия)</t>
  </si>
  <si>
    <t>Министерство экономики и промышленной политики Республики Саха (Якутия)</t>
  </si>
  <si>
    <t xml:space="preserve">АК "Алроса" (ОАО) </t>
  </si>
  <si>
    <t>АК "Алроса" (ОАО) Мирнинский специализированный шахтостроительный трест</t>
  </si>
  <si>
    <t>АК АЛРОСА Арктическая ГРЭ</t>
  </si>
  <si>
    <t>АЛРОСА Амакинская ГРЭ</t>
  </si>
  <si>
    <t>Айхальский ГОК АК АЛРОСА</t>
  </si>
  <si>
    <t>АЛРОСА Ботуобинская ГРЭ</t>
  </si>
  <si>
    <t>АЛРОСА Мирнинская ГРЭ</t>
  </si>
  <si>
    <t>АЛРОСА СТ "Алмазавтоматика"</t>
  </si>
  <si>
    <t xml:space="preserve">ОАО " Алмазы Анабара" </t>
  </si>
  <si>
    <t>ОАО "Нижне-Ленское"</t>
  </si>
  <si>
    <t xml:space="preserve">ОАО "Сургутнефтегаз" </t>
  </si>
  <si>
    <t>ОАО УК "Нерюнгриуголь" шахта Денисовская</t>
  </si>
  <si>
    <t>ОАО  ХК "Якутуголь"</t>
  </si>
  <si>
    <t>ООО "ЭПЛ Даймонд"</t>
  </si>
  <si>
    <t>ООО "ДДК"</t>
  </si>
  <si>
    <t>ОАО "Сахатранснефтегаз"</t>
  </si>
  <si>
    <t>ОАО "Саханефтегазсбыт"</t>
  </si>
  <si>
    <t xml:space="preserve">ОАО НК "Туймаада-нефть" </t>
  </si>
  <si>
    <t>ООО старательская артель "Джугджур-А"</t>
  </si>
  <si>
    <t>ООО "Кристалл-99"</t>
  </si>
  <si>
    <t>ОАО ГРК "Алданзолото"</t>
  </si>
  <si>
    <t>ООО "Восточно-Сибирская буровая компания"</t>
  </si>
  <si>
    <t>ОАО "Кировский угольный разрез"</t>
  </si>
  <si>
    <t>ООО "Кемпендяйская солевая компания"</t>
  </si>
  <si>
    <t>ОАО "Селигдар"</t>
  </si>
  <si>
    <t>ООО "НерюнгриСтройИзыскания"</t>
  </si>
  <si>
    <t>ООО "Сахабурстрой"</t>
  </si>
  <si>
    <t xml:space="preserve">ООО «Мечел-Ремсервис» Нерюнгринский РМЗ </t>
  </si>
  <si>
    <t>Удачнинский горно-обогатительный комбинат</t>
  </si>
  <si>
    <t>ООО "Мечел-Инжиниринг"</t>
  </si>
  <si>
    <t>ГУ МЧС РФ по РС(Я)</t>
  </si>
  <si>
    <t>Государственный комитет Республики Саха (Якутия) по геологии и недропользованию</t>
  </si>
  <si>
    <t>ГУГГП "Якутскгеология"  (по согласованию)</t>
  </si>
  <si>
    <t>ОАО "Янгеология" (по согласованию)</t>
  </si>
  <si>
    <t>ОАО "Якутскгеофизика" (по согласованию)</t>
  </si>
  <si>
    <t>Государственный комитет Республики Саха (Якутия) по ценовой политике - Региональная энергетическая комиссия</t>
  </si>
  <si>
    <t>Государственный комитет Республики Саха (Якутия) по размещению государственных заказов</t>
  </si>
  <si>
    <t xml:space="preserve">Министерство связи и информационных технологий Республики Саха (Якутия) </t>
  </si>
  <si>
    <t>Департамент по водным отношениям Республики Саха (Якутия)</t>
  </si>
  <si>
    <t>Департамент по делам народов Республики Саха (Якутия)</t>
  </si>
  <si>
    <t>Департамент по делам печати и телерадиовещания Республики Саха (Якутия)</t>
  </si>
  <si>
    <t>Департамент по лесным отношениям Республики Саха (Якутия)</t>
  </si>
  <si>
    <t>Департамент ветеринарии Республики Саха (Якутия)</t>
  </si>
  <si>
    <t>Департамент по архивному делу Республики Саха (Якутия)</t>
  </si>
  <si>
    <t>Администрация Президента и Правительства Республики Саха (Якутия) (по согласованию)</t>
  </si>
  <si>
    <t>Федеральные учреждения (по согласованию), в том числе:</t>
  </si>
  <si>
    <t xml:space="preserve">ФГАОУ ВПО "Северо-Восточный федеральный университет им. М.К.Аммосова" </t>
  </si>
  <si>
    <t>Филиал Байкальского государственного университета экономики и права</t>
  </si>
  <si>
    <t>ФГБОУ ВПО «Якутская государственная сельскохозяйственная академия»</t>
  </si>
  <si>
    <t>ФГАОУ ВПО Чурапчинский государственный институт физической культуры и спорта</t>
  </si>
  <si>
    <t>ФГАОУ ВПО Арктический государственный институт культуры и искусств РС(Я)</t>
  </si>
  <si>
    <t>ЮЯИЖТ (ф)  ДВГУПС</t>
  </si>
  <si>
    <t>Выпускники, занятые в других сферах деятельности</t>
  </si>
  <si>
    <t>Администрации органов местного самоуправления (по согласованию)</t>
  </si>
  <si>
    <t>Другие государственные учреждения</t>
  </si>
  <si>
    <t>Другие организации (ООО, ИП и др.)</t>
  </si>
  <si>
    <t>Выезд за пределы Республики Саха (Якутия)</t>
  </si>
  <si>
    <t>Призыв в ряды РА</t>
  </si>
  <si>
    <t>Продолжение учебы</t>
  </si>
  <si>
    <t>По уходу за ребенком, декретный отпуск</t>
  </si>
  <si>
    <t>По состоянию здоровья, семей.</t>
  </si>
  <si>
    <t>Не трудоустроены</t>
  </si>
  <si>
    <t>Трудоустроены не по специальности</t>
  </si>
  <si>
    <t>Ректор ОУ                                              /Михайлова Е.И./</t>
  </si>
  <si>
    <t>Исполнитель:___Игнатьева Любовь Николаевна___</t>
  </si>
  <si>
    <t>Контакт.тел.:___70-53-15____</t>
  </si>
  <si>
    <t>Форма 5</t>
  </si>
  <si>
    <t>СВФУ 2013 года (с филиалами НТИ, МПТИ; ВПО, СПО, НПО) по каналам занятости</t>
  </si>
  <si>
    <t>Наименование УГС</t>
  </si>
  <si>
    <t>ИТОГО</t>
  </si>
  <si>
    <t>По программе ВПО</t>
  </si>
  <si>
    <t>По программе СПО</t>
  </si>
  <si>
    <t>По программе НПО</t>
  </si>
  <si>
    <t>Всего:</t>
  </si>
  <si>
    <t>Трудоустройство</t>
  </si>
  <si>
    <t>По специальности</t>
  </si>
  <si>
    <t>Продолжение обучения</t>
  </si>
  <si>
    <t>Призыв в РА</t>
  </si>
  <si>
    <t>По уходу за ребенком, дектретный отпуск, по состоянию здоровья</t>
  </si>
  <si>
    <t>В поисках работы</t>
  </si>
  <si>
    <t>010000 Физико-математические науки</t>
  </si>
  <si>
    <t>020000 Естественные науки</t>
  </si>
  <si>
    <t>030000 Гуманитарные науки</t>
  </si>
  <si>
    <t>050000 Образование и педагогика</t>
  </si>
  <si>
    <t>060000 Здравоохранение</t>
  </si>
  <si>
    <t>080000 Экономика и управление</t>
  </si>
  <si>
    <t>120000 Геодезия и землеустройство</t>
  </si>
  <si>
    <t>130000 Геология, разведка и разработка полезных ископаемых</t>
  </si>
  <si>
    <t>140000 Энергетика, энергетическое машиностроение и металлообработка</t>
  </si>
  <si>
    <t>150000 Металлургия, машиностроение и металлообработка</t>
  </si>
  <si>
    <t>190000 Транспортные средства</t>
  </si>
  <si>
    <t>210000 Электронная техника, радиотехника и связь</t>
  </si>
  <si>
    <t>230000 Информатика и вычислительная техника</t>
  </si>
  <si>
    <t>240000 Химическая и биотехнологии</t>
  </si>
  <si>
    <t>250000 Воспроизводство и переработка лесных ресурсов</t>
  </si>
  <si>
    <t>260000 Технология продовольственных товаров и потребительских продуктов</t>
  </si>
  <si>
    <t>270000 Архитектура и строительство</t>
  </si>
  <si>
    <t>280000 Безопасность жизнедеятельности и защита окружающей среды</t>
  </si>
  <si>
    <t>По программе ВПО, СПО, НПО</t>
  </si>
  <si>
    <t>% трудоустройство</t>
  </si>
  <si>
    <t>% специальности</t>
  </si>
  <si>
    <t>% обучения</t>
  </si>
  <si>
    <t>%  РА</t>
  </si>
  <si>
    <t>% Реб., декрет</t>
  </si>
  <si>
    <t>Всего по головному вузу (ВПО, СПО, НПО)</t>
  </si>
  <si>
    <t>Всего по МПТИ (ф)</t>
  </si>
  <si>
    <t xml:space="preserve"> Всего по НТИ (ф)</t>
  </si>
  <si>
    <t>27</t>
  </si>
  <si>
    <t xml:space="preserve"> Промежуточные итоги трудоустройстве выпускников 2013г. СВФУ учреждений профессионального образования, в разрезе укрупнённых групп </t>
  </si>
  <si>
    <t xml:space="preserve"> Промежуточные итоги мониторинга фактического трудоустройства выпускников 2013г. СВФУ (с филиалами НТИ, МПТИ) по каналам занятости</t>
  </si>
  <si>
    <t>% трудоустроено из  гр. (6)</t>
  </si>
  <si>
    <t>ОАО "Якутский Гормолзавод"</t>
  </si>
  <si>
    <t>ОАО ФАПК "Якутия"</t>
  </si>
  <si>
    <t>СВФУ (с филиалами НТИ, МПТИ; ВПО, СПО, НПО)</t>
  </si>
  <si>
    <t>Наименование районов (улусов)</t>
  </si>
  <si>
    <t>по программе ВПО</t>
  </si>
  <si>
    <t>по программе СПО</t>
  </si>
  <si>
    <t>по программе НПО</t>
  </si>
  <si>
    <t>Арктическая группа улусов (районов)</t>
  </si>
  <si>
    <t xml:space="preserve">МР "Абыйский улус (район)" </t>
  </si>
  <si>
    <t xml:space="preserve">МР "Аллаиховский улус (район)" </t>
  </si>
  <si>
    <t xml:space="preserve">МР "Анабарский национальный (долгано-эвенкийский) улус (район)" </t>
  </si>
  <si>
    <t xml:space="preserve">МО "Булунский улус (район)" </t>
  </si>
  <si>
    <t>МР "Верхнеколымский улус (район)"</t>
  </si>
  <si>
    <t>МО "Верхоянский район"</t>
  </si>
  <si>
    <t>МР "Жиганский эвенкийский район"</t>
  </si>
  <si>
    <t xml:space="preserve">МО "Момский район" </t>
  </si>
  <si>
    <t>МР "Нижнеколымский район"</t>
  </si>
  <si>
    <t>МО "Оймяконский улус (район)"</t>
  </si>
  <si>
    <t>МР "Оленекский эвенкийский национальный район"</t>
  </si>
  <si>
    <t>МО "Среднеколымский улус (район)"</t>
  </si>
  <si>
    <t>МО "Усть-Янский улус (район)"</t>
  </si>
  <si>
    <t>МО "Эвено-Бытантайский национальный улус"</t>
  </si>
  <si>
    <t>Вилюйская группа улусов (районов)</t>
  </si>
  <si>
    <t>МО "Мирнинский район"</t>
  </si>
  <si>
    <t xml:space="preserve">МР "Нюрбинский район" </t>
  </si>
  <si>
    <t>МР "Верхневилюйский улус (район)"</t>
  </si>
  <si>
    <t>МР "Сунтарский улус (район)"</t>
  </si>
  <si>
    <t xml:space="preserve">МР "Вилюйский улус (район)" </t>
  </si>
  <si>
    <t>Заречная группа улусов (районов)</t>
  </si>
  <si>
    <t>МР "Амгинский улус (район)"</t>
  </si>
  <si>
    <t>МР "Мегино-Кангаласский улус"</t>
  </si>
  <si>
    <t xml:space="preserve">МО "Чурапчинский улус (район)" </t>
  </si>
  <si>
    <t xml:space="preserve">МР "Таттинский улус" </t>
  </si>
  <si>
    <t>МР "Усть-Алданский улус (район)"</t>
  </si>
  <si>
    <t>Северная группа улусов (районов)</t>
  </si>
  <si>
    <t>МО "Нерюнгринский район"</t>
  </si>
  <si>
    <t xml:space="preserve">МО "Ленский район" </t>
  </si>
  <si>
    <t>МО "Алданский район"</t>
  </si>
  <si>
    <t>МО "Кобяйский улус (район)"</t>
  </si>
  <si>
    <t>МР "Олёкминский район"</t>
  </si>
  <si>
    <t>МР "Томпонский район"</t>
  </si>
  <si>
    <t>МО "Усть-Майский улус (район)"</t>
  </si>
  <si>
    <t>Центральная группа улусов (районов)</t>
  </si>
  <si>
    <t xml:space="preserve">МР  "Горный улус"  </t>
  </si>
  <si>
    <t>МО "Намский улус"</t>
  </si>
  <si>
    <t>МР "Хангаласский улус"</t>
  </si>
  <si>
    <t>Всего трудоустроено по улусам:</t>
  </si>
  <si>
    <t xml:space="preserve">ГО "Город Якутск" </t>
  </si>
  <si>
    <t>Выезд за предел РС(Я)</t>
  </si>
  <si>
    <t>г. Магадан</t>
  </si>
  <si>
    <t>г. Москва</t>
  </si>
  <si>
    <t>г. Санкт-Петербург</t>
  </si>
  <si>
    <t>г. Сургут</t>
  </si>
  <si>
    <t>г. Томск</t>
  </si>
  <si>
    <t>ООО "Сарылах золото"</t>
  </si>
  <si>
    <t>г.Уфа, Республика Башкирия</t>
  </si>
  <si>
    <t>г.Новосибирск</t>
  </si>
  <si>
    <t>г.Челябинск</t>
  </si>
  <si>
    <t>Республика Бурятия, г.Улан-Удэ</t>
  </si>
  <si>
    <t>Краснодарский край</t>
  </si>
  <si>
    <t>ВПО</t>
  </si>
  <si>
    <t>Государственный комитет юстиции Республика Саха (Якутия)</t>
  </si>
  <si>
    <t>Распределено на 17.04.2013г.</t>
  </si>
  <si>
    <t>по состоянию на "01" _декабря_ 2013 года</t>
  </si>
  <si>
    <t>на 01 декабря 2013г.</t>
  </si>
  <si>
    <t>по состоянию на "01" декабря 2013 года</t>
  </si>
  <si>
    <t>по состоянию на "10" декабря 2013 года</t>
  </si>
  <si>
    <t>по состоянию на "10" _декабря_ 2013 года не сделала</t>
  </si>
  <si>
    <t>Фактическое число выпуска 2013 года</t>
  </si>
  <si>
    <t xml:space="preserve">Трудоустройство выпускников СВФУ 2013г. учреждений профессионального образования, в разрезе укрупнённых групп </t>
  </si>
  <si>
    <t>Не трудостроено</t>
  </si>
  <si>
    <t>СВФУ 2013 года (с филиалами НТИ, МПТИ; ВПО, СПО, НПО)</t>
  </si>
  <si>
    <t>Трудоустроено на 01.12.2013г.</t>
  </si>
  <si>
    <t>Интернатура(из строки 3)</t>
  </si>
  <si>
    <t>Ординатура (из строки 3)</t>
  </si>
  <si>
    <t>Интернатура (из строки 3)</t>
  </si>
  <si>
    <t>МО Жатай</t>
  </si>
  <si>
    <t>Московская обл., г. Мытищи, Мытищинский район</t>
  </si>
  <si>
    <t>Белгоро́дская о́бласть, г.Белгород</t>
  </si>
  <si>
    <t>Калинингра́дская о́бласть , г. Калининград</t>
  </si>
  <si>
    <t>Чуко́тский автоно́мный о́круг, г. Анадырь</t>
  </si>
  <si>
    <t>Аму́рская о́бласть, г. Благовещенск</t>
  </si>
  <si>
    <t xml:space="preserve"> Забайкальский край, пгт. Шерловая Гора</t>
  </si>
  <si>
    <t>Амурская область, пос.Сковородино</t>
  </si>
  <si>
    <t>филолог - 246</t>
  </si>
  <si>
    <t xml:space="preserve"> Сведения о трудоустройстве выпускников СВФУ 2013 года (с филиалами МПТИ), поступивших в СВФУ/ЯГУ по целевому приему, по каналам занятости </t>
  </si>
  <si>
    <t>Всего целевиков</t>
  </si>
  <si>
    <t>Всего трудоустроено и занято (кол-во)</t>
  </si>
  <si>
    <t>Всего трудоустроено и занято (%)</t>
  </si>
  <si>
    <t>В поисках</t>
  </si>
  <si>
    <t>Трудоустроено (кол-во)</t>
  </si>
  <si>
    <t>Трудоустроено (%)</t>
  </si>
  <si>
    <t>По направлению (кол-во)</t>
  </si>
  <si>
    <t>По направлению (%)</t>
  </si>
  <si>
    <t>Не по напрвлению</t>
  </si>
  <si>
    <t>% не по напрвлению</t>
  </si>
  <si>
    <t>Всего занято (кол-во)</t>
  </si>
  <si>
    <t>Занято (%)</t>
  </si>
  <si>
    <t xml:space="preserve">Предоставлено право свободного трудоустройства </t>
  </si>
  <si>
    <t>Продолжают обучение на следующем уровне очной формы обучения</t>
  </si>
  <si>
    <t>Призваны в ряды Вооруженных Сил</t>
  </si>
  <si>
    <t>Всего ВПО</t>
  </si>
  <si>
    <t>по МПТИ</t>
  </si>
  <si>
    <t>Всего по СПО (ПК ТИ)</t>
  </si>
  <si>
    <t>130500 Нефтегазовое дело</t>
  </si>
  <si>
    <t>0310001 Японский, корейский и китайский языки и литературы</t>
  </si>
  <si>
    <t>010400 Информационные технология**</t>
  </si>
  <si>
    <t>Всего по СПО (ТИ):</t>
  </si>
  <si>
    <t>270112 Водоснабжение и водоотведение</t>
  </si>
  <si>
    <t>Целевики 2013г.</t>
  </si>
  <si>
    <t>(на 01.12.2013г.)</t>
  </si>
  <si>
    <t>По направлению (кол-во) из гр. (2)</t>
  </si>
  <si>
    <t>Не по напрвлению из гр. (2)</t>
  </si>
  <si>
    <t>По направлению (%) из гр. (2)</t>
  </si>
  <si>
    <t>% не по напрвлению из гр. (2)</t>
  </si>
  <si>
    <t>Трудоустроено (%) из гр. (1)</t>
  </si>
  <si>
    <t>Пожарная безопасность</t>
  </si>
  <si>
    <t>Защита в чрезвычайных ситуациях</t>
  </si>
  <si>
    <t>Безопасность технологических процессов и производств</t>
  </si>
  <si>
    <t xml:space="preserve">Автомобильные дороги и аэродромы </t>
  </si>
  <si>
    <t>Экспертиза и управление недвижимостью</t>
  </si>
  <si>
    <t>Водоснабжение и вотоотведение</t>
  </si>
  <si>
    <t>Промышленное и гражданское строительство</t>
  </si>
  <si>
    <t>Технология обработки драгоценных камней и металлов</t>
  </si>
  <si>
    <t>Технология деревообработки</t>
  </si>
  <si>
    <t>Программное обеспечение вычислительнойтехники и автоматизированных систем</t>
  </si>
  <si>
    <t>Многоканальные телекоммуникационные системы</t>
  </si>
  <si>
    <t xml:space="preserve"> Сервис транспортных и технологических машин и оборудования (по отраслям)</t>
  </si>
  <si>
    <t>Автомобили и автомобильное хозяйство</t>
  </si>
  <si>
    <t>Подъемно-транспортные, строительные, дорожные машины и оборудование</t>
  </si>
  <si>
    <t xml:space="preserve"> Горные машины и оборудование</t>
  </si>
  <si>
    <t>Оборудование и технология сварочного производства</t>
  </si>
  <si>
    <t>Электропривод и автоматика промышленных  установок и технологических комплексов</t>
  </si>
  <si>
    <t>Электромеханика</t>
  </si>
  <si>
    <t>Энергообеспечение предприятий</t>
  </si>
  <si>
    <t>Нефтегазовое дело</t>
  </si>
  <si>
    <t>Открытые горные работы</t>
  </si>
  <si>
    <t>Поиски и разведка подземных вод и инженерно-геологические изыскания</t>
  </si>
  <si>
    <t>Геологическая съемка, поиски и разведка месторождений полезных ископаемых</t>
  </si>
  <si>
    <t xml:space="preserve"> Геофизические методы поисков и разведки месторождений полезных ископаемых</t>
  </si>
  <si>
    <t>Прикладная информатика (по областям)</t>
  </si>
  <si>
    <t>Менеджмент организации</t>
  </si>
  <si>
    <t>Управление персоналом</t>
  </si>
  <si>
    <t>Экономика и управление на предприятии (по отраслям)</t>
  </si>
  <si>
    <t>Менеджмент (м)</t>
  </si>
  <si>
    <t>Маркетинг</t>
  </si>
  <si>
    <t xml:space="preserve"> Бухгалтерский учет, анализ и аудит</t>
  </si>
  <si>
    <t>Финансы и кредит</t>
  </si>
  <si>
    <t xml:space="preserve"> Экономика труда</t>
  </si>
  <si>
    <t xml:space="preserve"> Мировая экономика</t>
  </si>
  <si>
    <t>Стоматология</t>
  </si>
  <si>
    <t>Педиатрия</t>
  </si>
  <si>
    <t>Лечебное дело</t>
  </si>
  <si>
    <t xml:space="preserve"> Социальная педагогика</t>
  </si>
  <si>
    <t>Педагогика и методика начального образования</t>
  </si>
  <si>
    <t>Педагогика и психология</t>
  </si>
  <si>
    <t>Дошкольная педагогика и психология</t>
  </si>
  <si>
    <t>Технология и предпринимательство</t>
  </si>
  <si>
    <t>Профессиональное обучение (по отраслям)</t>
  </si>
  <si>
    <t xml:space="preserve"> Иностранный язык</t>
  </si>
  <si>
    <t>Русский язык и литература</t>
  </si>
  <si>
    <t xml:space="preserve">Физика </t>
  </si>
  <si>
    <t xml:space="preserve"> Информатика</t>
  </si>
  <si>
    <t>Математика</t>
  </si>
  <si>
    <t>Биология</t>
  </si>
  <si>
    <t>Физическая культура и спорт</t>
  </si>
  <si>
    <t>Физическая культура и спорт (м)</t>
  </si>
  <si>
    <t>Культурология</t>
  </si>
  <si>
    <t>Филология</t>
  </si>
  <si>
    <t>Связи с общественностью</t>
  </si>
  <si>
    <t>Журналистика</t>
  </si>
  <si>
    <t>Юриспруденция</t>
  </si>
  <si>
    <t xml:space="preserve"> История</t>
  </si>
  <si>
    <t>Психология</t>
  </si>
  <si>
    <t>Природопользование</t>
  </si>
  <si>
    <t>География</t>
  </si>
  <si>
    <t xml:space="preserve"> Химия</t>
  </si>
  <si>
    <t xml:space="preserve"> Радиофизика и электроника РФЭ</t>
  </si>
  <si>
    <t>Физика</t>
  </si>
  <si>
    <t>Прикладная математика и информатика</t>
  </si>
  <si>
    <t>Прикладная математика и информатика (м)</t>
  </si>
  <si>
    <t xml:space="preserve"> Прикладная математика и информатика (б)****</t>
  </si>
  <si>
    <t>Информационные технология</t>
  </si>
  <si>
    <t>Математика (м)</t>
  </si>
  <si>
    <t>Математика (б)</t>
  </si>
  <si>
    <t>Итого:</t>
  </si>
  <si>
    <t>% распределенных не по специальности</t>
  </si>
  <si>
    <r>
      <rPr>
        <b/>
        <sz val="12"/>
        <color indexed="8"/>
        <rFont val="Times New Roman"/>
        <family val="1"/>
        <charset val="204"/>
      </rPr>
      <t>Распределено по специальности</t>
    </r>
    <r>
      <rPr>
        <sz val="12"/>
        <color indexed="8"/>
        <rFont val="Times New Roman"/>
        <family val="1"/>
        <charset val="204"/>
      </rPr>
      <t/>
    </r>
  </si>
  <si>
    <t>% распределенных по специальности</t>
  </si>
  <si>
    <t>Рспределено не по специальности</t>
  </si>
  <si>
    <t>из них</t>
  </si>
  <si>
    <t>% распределенных выпускников</t>
  </si>
  <si>
    <r>
      <rPr>
        <b/>
        <sz val="12"/>
        <color indexed="8"/>
        <rFont val="Times New Roman"/>
        <family val="1"/>
        <charset val="204"/>
      </rPr>
      <t>кол-во распределенных</t>
    </r>
    <r>
      <rPr>
        <sz val="12"/>
        <color indexed="8"/>
        <rFont val="Times New Roman"/>
        <family val="1"/>
        <charset val="204"/>
      </rPr>
      <t xml:space="preserve"> </t>
    </r>
    <r>
      <rPr>
        <i/>
        <sz val="12"/>
        <color indexed="8"/>
        <rFont val="Times New Roman"/>
        <family val="1"/>
        <charset val="204"/>
      </rPr>
      <t>(сумма столбцов: 15, 17)</t>
    </r>
  </si>
  <si>
    <t>% занятости</t>
  </si>
  <si>
    <t>Итого занято</t>
  </si>
  <si>
    <t>Выезд за прелел РС(Я)</t>
  </si>
  <si>
    <t>По состоянию здоровья</t>
  </si>
  <si>
    <t>Продолжили обучение</t>
  </si>
  <si>
    <t>Призваны в ряды Российской Армии</t>
  </si>
  <si>
    <t>По целевым направлениям администраций муниципальных образований</t>
  </si>
  <si>
    <t>из них, выезд за пределы РС(Я) (из 15 столбца)</t>
  </si>
  <si>
    <t>всего по отраслям</t>
  </si>
  <si>
    <t>другие</t>
  </si>
  <si>
    <t>Связь</t>
  </si>
  <si>
    <t>Здравоохранение</t>
  </si>
  <si>
    <t>ЖКХ и энергетика</t>
  </si>
  <si>
    <t>Образование</t>
  </si>
  <si>
    <t>Культура и искусство</t>
  </si>
  <si>
    <t>Транспорт</t>
  </si>
  <si>
    <t>Строительство</t>
  </si>
  <si>
    <t>Сельское хозяйство</t>
  </si>
  <si>
    <t>Промышленность</t>
  </si>
  <si>
    <t>Занятость</t>
  </si>
  <si>
    <t>Фактическое число выпуска</t>
  </si>
  <si>
    <t>Наименование специальности</t>
  </si>
  <si>
    <t>код по ОКСО</t>
  </si>
  <si>
    <t>ФГАОУ ВПО Северо-Восточный федеральный университет им. М.К.Аммосова</t>
  </si>
  <si>
    <t>План выпуска</t>
  </si>
  <si>
    <t>из них, выезд за пределы РС(Я) (из 14 столбца)</t>
  </si>
  <si>
    <r>
      <rPr>
        <b/>
        <sz val="12"/>
        <color indexed="8"/>
        <rFont val="Times New Roman"/>
        <family val="1"/>
        <charset val="204"/>
      </rPr>
      <t>кол-во трудоустроенных</t>
    </r>
    <r>
      <rPr>
        <sz val="12"/>
        <color indexed="8"/>
        <rFont val="Times New Roman"/>
        <family val="1"/>
        <charset val="204"/>
      </rPr>
      <t xml:space="preserve"> </t>
    </r>
    <r>
      <rPr>
        <i/>
        <sz val="12"/>
        <color indexed="8"/>
        <rFont val="Times New Roman"/>
        <family val="1"/>
        <charset val="204"/>
      </rPr>
      <t>(сумма столбцов: 13, 15)</t>
    </r>
  </si>
  <si>
    <t>% трудоустроенных выпускников</t>
  </si>
  <si>
    <t>Трудоустроено не по специальности</t>
  </si>
  <si>
    <t>% трудоустроенных по специальности</t>
  </si>
  <si>
    <r>
      <rPr>
        <b/>
        <sz val="12"/>
        <color indexed="8"/>
        <rFont val="Times New Roman"/>
        <family val="1"/>
        <charset val="204"/>
      </rPr>
      <t>Трудоустроено по специальности</t>
    </r>
    <r>
      <rPr>
        <sz val="12"/>
        <color indexed="8"/>
        <rFont val="Times New Roman"/>
        <family val="1"/>
        <charset val="204"/>
      </rPr>
      <t/>
    </r>
  </si>
  <si>
    <t>% трудоустроенных не по специальности</t>
  </si>
  <si>
    <t>По программам СПО</t>
  </si>
  <si>
    <t>Сварочное производство</t>
  </si>
  <si>
    <t>Программное обеспечение вычислительно техники автоматезированной системы</t>
  </si>
  <si>
    <t>Техническое обслуживание средств вычислительной техники и компьютерных сетей</t>
  </si>
  <si>
    <t>Строительство и эксплуатация зданий и сооружений</t>
  </si>
  <si>
    <t>Водоснабжение и водоотведение</t>
  </si>
  <si>
    <t>Правоведение</t>
  </si>
  <si>
    <t>По программам НПО</t>
  </si>
  <si>
    <t>150709.02</t>
  </si>
  <si>
    <t xml:space="preserve"> Сварщик</t>
  </si>
  <si>
    <t>270802.09</t>
  </si>
  <si>
    <t xml:space="preserve"> Мастер общестроительных работ</t>
  </si>
  <si>
    <t xml:space="preserve">270802.10 </t>
  </si>
  <si>
    <t>Мастер отделочных строительных работ</t>
  </si>
  <si>
    <t xml:space="preserve">270843.05 </t>
  </si>
  <si>
    <t>Электромонтажник силовых сетей и электрооборудования</t>
  </si>
  <si>
    <t xml:space="preserve">032100.68 </t>
  </si>
  <si>
    <t xml:space="preserve"> Педагогика и методика дошкольного образования</t>
  </si>
  <si>
    <t>Олигофренопедагогика</t>
  </si>
  <si>
    <t>Физическая культура</t>
  </si>
  <si>
    <t>Экономика (м)</t>
  </si>
  <si>
    <t xml:space="preserve">080100.68 </t>
  </si>
  <si>
    <t xml:space="preserve"> Землеустройство и кадастры (б)</t>
  </si>
  <si>
    <t>120300.62</t>
  </si>
  <si>
    <t>Шахтное и подземное строительство</t>
  </si>
  <si>
    <t>Телекоммуникация (б)</t>
  </si>
  <si>
    <t xml:space="preserve">210400.62 </t>
  </si>
  <si>
    <t>Химическая технология и биотехнология (б)</t>
  </si>
  <si>
    <t xml:space="preserve">240100.62 </t>
  </si>
  <si>
    <t>270300.62</t>
  </si>
  <si>
    <t>030503</t>
  </si>
  <si>
    <t xml:space="preserve"> Физическая культура для лиц с отклонениями в состоянии здоровья (адаптивная физическая культура)</t>
  </si>
  <si>
    <t>Филология (м)</t>
  </si>
  <si>
    <t xml:space="preserve">032700.68 </t>
  </si>
  <si>
    <t>Безопасность жизнедеятельности</t>
  </si>
  <si>
    <t>Технология и техника разведки меcторождений полезных ископаемых 24</t>
  </si>
  <si>
    <t>Радиофизика и электроника РТ</t>
  </si>
  <si>
    <t>Электроснабжение</t>
  </si>
  <si>
    <t>Архитектура (б)</t>
  </si>
  <si>
    <t>Дизайнер архитектурной среды</t>
  </si>
  <si>
    <t>Подземная разработка месторождений полезных ископаемых</t>
  </si>
  <si>
    <t>Городское строительство и хозяйство</t>
  </si>
  <si>
    <t>Производство строительных материалов, изделий и конструкций</t>
  </si>
  <si>
    <t>Теплогазоснабжение и вентиляция</t>
  </si>
  <si>
    <t>Трудоустройство выпускников, обучившихся по программам среднего и начального профессионального образования в учреждениях высшего профессионального образования 2013 года Республики Саха (Якутия) в разрезе отраслей экономики и социальной сферы</t>
  </si>
  <si>
    <t>% не трудоустроенных</t>
  </si>
  <si>
    <t>Не трудоустроено</t>
  </si>
  <si>
    <t>По уходу за ребенком, дектретный отпуск, по состоянию здоровья, по семей</t>
  </si>
  <si>
    <t>Информация о направлении на раоту студентов выпускного курса СВФУ 2013г. (с филиалами  НТИ, МПТИ), обучавшихся по напрвлению</t>
  </si>
  <si>
    <t>Улусы, министерства, организации</t>
  </si>
  <si>
    <t>Всего выпускников по целевой контрактной подготовке</t>
  </si>
  <si>
    <t>Направлено на работу</t>
  </si>
  <si>
    <t xml:space="preserve">Из них: </t>
  </si>
  <si>
    <t>договору о ЦКП (кол-во)</t>
  </si>
  <si>
    <t>не по договору о ЦКП</t>
  </si>
  <si>
    <t>продолжают обучение</t>
  </si>
  <si>
    <t>призваны в ряды РА</t>
  </si>
  <si>
    <t>Всего  по СВФУ с филиалами:</t>
  </si>
  <si>
    <t>по административно-территориальным единицам</t>
  </si>
  <si>
    <t>по министерствам, ведомствам и предприятиям РС(Я)</t>
  </si>
  <si>
    <t>ГУ Министерство РФ по гражд.обороне и ЧС</t>
  </si>
  <si>
    <t>Департамент по делам народов и фед.отношениям РС(Я)</t>
  </si>
  <si>
    <t>МЖКХиЭ</t>
  </si>
  <si>
    <t>Мин.предпринимательства РТиЗ</t>
  </si>
  <si>
    <t>Минисерство архитектуры и строительного комплекса РС(Я)</t>
  </si>
  <si>
    <t>Министерство внешних связей РС(Я)</t>
  </si>
  <si>
    <t>Министерство образования РС(Я)</t>
  </si>
  <si>
    <t>Минтранспорта ГУ ДСАД РС(Я)</t>
  </si>
  <si>
    <t>Министество имущественных отношений</t>
  </si>
  <si>
    <t>Прокуратура РС(Я)</t>
  </si>
  <si>
    <t>Управление федерального агенства кадастра объектов недвижимости</t>
  </si>
  <si>
    <t>Федеральная регистрационная служба</t>
  </si>
  <si>
    <t>Федеральное агенство по образованию по РС(Я)</t>
  </si>
  <si>
    <t>Госкомспорт</t>
  </si>
  <si>
    <t>УФСБ</t>
  </si>
  <si>
    <t>Министерство экономического развития РС(Я)</t>
  </si>
  <si>
    <t>Центральный аппарат Мировых судей РС(Я)</t>
  </si>
  <si>
    <t>Якутский горородской суд</t>
  </si>
  <si>
    <t xml:space="preserve">Выпуск по очной форме </t>
  </si>
  <si>
    <t>Занято по другим каналам</t>
  </si>
  <si>
    <t xml:space="preserve">Всего занято по всем каналам  </t>
  </si>
  <si>
    <t>Нетрудоустроено (из гр.2)</t>
  </si>
  <si>
    <t xml:space="preserve">всего </t>
  </si>
  <si>
    <t>бюдж.</t>
  </si>
  <si>
    <t>комм.</t>
  </si>
  <si>
    <t>всего трудоустроено  (из гр.2)</t>
  </si>
  <si>
    <t xml:space="preserve"> в том числе</t>
  </si>
  <si>
    <t xml:space="preserve">всего трудоустроено, в % (из гр.2)      </t>
  </si>
  <si>
    <t xml:space="preserve"> по специальности (из гр.6)</t>
  </si>
  <si>
    <t>всего</t>
  </si>
  <si>
    <t xml:space="preserve">имеют право самостоятельного трудоустройства </t>
  </si>
  <si>
    <t xml:space="preserve">продолжают обучение </t>
  </si>
  <si>
    <t>призвано в ряды ВС РФ</t>
  </si>
  <si>
    <t>кол - во (из гр. 6 и 13)</t>
  </si>
  <si>
    <t>% (из гр.2)</t>
  </si>
  <si>
    <t xml:space="preserve">кол-во </t>
  </si>
  <si>
    <t>в том числе в рамках целевого приема</t>
  </si>
  <si>
    <t>трудоустроено</t>
  </si>
  <si>
    <t>интернатура</t>
  </si>
  <si>
    <t>ординатура</t>
  </si>
  <si>
    <t>магистратура</t>
  </si>
  <si>
    <t>аспирантура</t>
  </si>
  <si>
    <t>кол-во</t>
  </si>
  <si>
    <t>кол - во</t>
  </si>
  <si>
    <t xml:space="preserve">%  (из гр.2)  </t>
  </si>
  <si>
    <t>ИТОГО ПО СВФУ С ФИЛИАЛАМИ</t>
  </si>
  <si>
    <t>Всего по Головному вузу (ВПО, СПО, НПО)</t>
  </si>
  <si>
    <t>Всего по МПТИ (ф; ВПО)</t>
  </si>
  <si>
    <t>Всего по НТИ (ф; ВПО)</t>
  </si>
  <si>
    <t xml:space="preserve">                 по Головному вузу</t>
  </si>
  <si>
    <t xml:space="preserve">                 по МПТИ (ф)</t>
  </si>
  <si>
    <t xml:space="preserve">                 по НТИ (ф)</t>
  </si>
  <si>
    <t xml:space="preserve">       Всего по СПО; Гол.вуз</t>
  </si>
  <si>
    <t xml:space="preserve">       Всего по НПО; Гол.вуз</t>
  </si>
  <si>
    <t>ГОЛОВНОЙ ВУЗ; ВПО</t>
  </si>
  <si>
    <t>Нетрудоустроено (из гр.1)</t>
  </si>
  <si>
    <t>кол - во (из гр. 2 и 8)</t>
  </si>
  <si>
    <t>% (из гр. 1)</t>
  </si>
  <si>
    <t xml:space="preserve">всего трудоустроено, в % (из гр.3)      </t>
  </si>
  <si>
    <t>всего трудоустроено  (из гр. 3)</t>
  </si>
  <si>
    <t>% (из гр. 3)</t>
  </si>
  <si>
    <t>Нетрудоустроено (из гр. 3)</t>
  </si>
  <si>
    <t xml:space="preserve">240100.62 Химическая технология и биотехнология </t>
  </si>
  <si>
    <t xml:space="preserve">130500.62 Нефтегазовое дело </t>
  </si>
  <si>
    <t xml:space="preserve">010500.62 Прикладная математика и информатика </t>
  </si>
  <si>
    <t>010400.62 Информационные технология</t>
  </si>
  <si>
    <t xml:space="preserve">010100.62 Математика </t>
  </si>
  <si>
    <t xml:space="preserve">010100.68 Математика </t>
  </si>
  <si>
    <t xml:space="preserve">010400.68 Прикладная математика и информатика </t>
  </si>
  <si>
    <t>120300.62 Землеустройство и кадастры</t>
  </si>
  <si>
    <t xml:space="preserve">032100.68 Физическая культура и спорт </t>
  </si>
  <si>
    <t xml:space="preserve">032700.68 Филология </t>
  </si>
  <si>
    <t xml:space="preserve">080100.68 Экономика </t>
  </si>
  <si>
    <t>080500.68 Менеджмент</t>
  </si>
  <si>
    <t xml:space="preserve">210400.62 Телекоммуникация </t>
  </si>
  <si>
    <t xml:space="preserve">270300.62 Архитектура </t>
  </si>
  <si>
    <t>Форма 1а</t>
  </si>
  <si>
    <t>Форма 3а</t>
  </si>
  <si>
    <t>ОАО "Водоканал"</t>
  </si>
  <si>
    <t>ООО "ГазпромтрансгазТомск"</t>
  </si>
  <si>
    <t>ЯТЭК</t>
  </si>
  <si>
    <t>МПТИ (ф)</t>
  </si>
  <si>
    <t>СВФУ 2013 года (с филиалами МПТИ; ВПО, СПО, НПО)</t>
  </si>
  <si>
    <t xml:space="preserve">Трудоустройство выпускников 2013 года, расположенных на территории Республики Саха (Якутия) </t>
  </si>
  <si>
    <t>Форма 2а</t>
  </si>
  <si>
    <t>Форма 4а</t>
  </si>
  <si>
    <t>Форма 5а</t>
  </si>
  <si>
    <t xml:space="preserve">                              Трудоустройство выпускников 2013 года в разрезе муниципальных районов (улусов)                                             Республики Саха (Якутия) </t>
  </si>
  <si>
    <t>Форма 6а</t>
  </si>
  <si>
    <t>Трудоустройство выпускников СВФУ 2013 года Республики Саха (Якутия) в разрезе отраслей экономики и социальной сферы</t>
  </si>
  <si>
    <t>СВФУ 2013 года (с филиалами НТИ, МПТИ; по голвной вуз; ВПО)</t>
  </si>
  <si>
    <t>СВФУ 2013 года (по голвной вуз; СПО, НПО)</t>
  </si>
  <si>
    <t>Форма 13а</t>
  </si>
  <si>
    <t>Трудоустройство выпускников 2013 года СВФУ с филиалами (Красный диплом)</t>
  </si>
  <si>
    <t>Из (1)</t>
  </si>
  <si>
    <t>Из (5)</t>
  </si>
  <si>
    <t>150415.52 Сварочное производство</t>
  </si>
  <si>
    <t>130405 Обогащение полезных ископаемых</t>
  </si>
  <si>
    <t>Форма 10а</t>
  </si>
  <si>
    <t>Трудоустройство выпускников 2013 года СВФУ с филиалами (Инвалиды)</t>
  </si>
  <si>
    <t>Форма 11а</t>
  </si>
  <si>
    <t>Трудоустройство выпускников 2013 года СВФУ с филиалами (Сирота)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</si>
</sst>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4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8"/>
      <name val="Calibri"/>
      <family val="1"/>
      <charset val="204"/>
      <scheme val="minor"/>
    </font>
    <font>
      <i/>
      <sz val="7"/>
      <name val="Times New Roman"/>
      <family val="1"/>
      <charset val="204"/>
    </font>
    <font>
      <i/>
      <sz val="7"/>
      <name val="Arial Cyr"/>
      <charset val="204"/>
    </font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name val="Arial Cyr"/>
      <charset val="204"/>
    </font>
    <font>
      <sz val="8"/>
      <color theme="1"/>
      <name val="Times New Roman"/>
      <family val="1"/>
      <charset val="204"/>
    </font>
    <font>
      <sz val="8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  <xf numFmtId="0" fontId="21" fillId="0" borderId="0"/>
    <xf numFmtId="9" fontId="15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" fillId="0" borderId="0"/>
    <xf numFmtId="0" fontId="15" fillId="0" borderId="0"/>
    <xf numFmtId="0" fontId="31" fillId="0" borderId="0"/>
    <xf numFmtId="0" fontId="2" fillId="0" borderId="0"/>
    <xf numFmtId="0" fontId="21" fillId="0" borderId="0"/>
    <xf numFmtId="0" fontId="15" fillId="0" borderId="0"/>
    <xf numFmtId="0" fontId="21" fillId="0" borderId="0"/>
    <xf numFmtId="0" fontId="2" fillId="0" borderId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/>
    <xf numFmtId="0" fontId="3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/>
  </cellStyleXfs>
  <cellXfs count="881">
    <xf numFmtId="0" fontId="0" fillId="0" borderId="0" xfId="0"/>
    <xf numFmtId="0" fontId="3" fillId="0" borderId="0" xfId="2" applyFont="1"/>
    <xf numFmtId="0" fontId="2" fillId="0" borderId="0" xfId="2" applyAlignment="1">
      <alignment horizontal="center"/>
    </xf>
    <xf numFmtId="0" fontId="2" fillId="0" borderId="0" xfId="2" applyFill="1" applyAlignment="1">
      <alignment horizontal="center"/>
    </xf>
    <xf numFmtId="0" fontId="4" fillId="0" borderId="0" xfId="2" applyNumberFormat="1" applyFont="1" applyAlignment="1"/>
    <xf numFmtId="0" fontId="2" fillId="0" borderId="0" xfId="2"/>
    <xf numFmtId="0" fontId="3" fillId="0" borderId="0" xfId="2" applyFont="1" applyAlignment="1">
      <alignment horizontal="center"/>
    </xf>
    <xf numFmtId="0" fontId="5" fillId="0" borderId="0" xfId="2" applyFont="1"/>
    <xf numFmtId="49" fontId="7" fillId="0" borderId="0" xfId="2" applyNumberFormat="1" applyFont="1" applyAlignment="1">
      <alignment horizontal="left" vertical="top" wrapText="1"/>
    </xf>
    <xf numFmtId="0" fontId="8" fillId="0" borderId="0" xfId="2" applyFont="1" applyAlignment="1">
      <alignment horizontal="center"/>
    </xf>
    <xf numFmtId="0" fontId="9" fillId="0" borderId="9" xfId="2" applyFont="1" applyFill="1" applyBorder="1" applyAlignment="1">
      <alignment horizontal="center" vertical="center" wrapText="1"/>
    </xf>
    <xf numFmtId="0" fontId="5" fillId="0" borderId="0" xfId="2" applyFont="1" applyAlignment="1">
      <alignment vertical="top" wrapText="1"/>
    </xf>
    <xf numFmtId="0" fontId="11" fillId="0" borderId="9" xfId="4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vertical="center" wrapText="1"/>
    </xf>
    <xf numFmtId="0" fontId="9" fillId="0" borderId="1" xfId="2" applyFont="1" applyFill="1" applyBorder="1" applyAlignment="1">
      <alignment vertical="center" wrapText="1"/>
    </xf>
    <xf numFmtId="0" fontId="9" fillId="0" borderId="15" xfId="2" applyNumberFormat="1" applyFont="1" applyFill="1" applyBorder="1" applyAlignment="1">
      <alignment horizontal="center" vertical="center" wrapText="1"/>
    </xf>
    <xf numFmtId="49" fontId="13" fillId="2" borderId="9" xfId="2" applyNumberFormat="1" applyFont="1" applyFill="1" applyBorder="1" applyAlignment="1">
      <alignment horizontal="center" vertical="center" wrapText="1"/>
    </xf>
    <xf numFmtId="164" fontId="13" fillId="2" borderId="9" xfId="2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165" fontId="7" fillId="4" borderId="9" xfId="1" applyNumberFormat="1" applyFont="1" applyFill="1" applyBorder="1" applyAlignment="1">
      <alignment horizontal="center" vertical="center"/>
    </xf>
    <xf numFmtId="165" fontId="7" fillId="0" borderId="9" xfId="1" applyNumberFormat="1" applyFont="1" applyBorder="1" applyAlignment="1">
      <alignment horizontal="center" vertical="center"/>
    </xf>
    <xf numFmtId="165" fontId="7" fillId="4" borderId="9" xfId="2" applyNumberFormat="1" applyFont="1" applyFill="1" applyBorder="1" applyAlignment="1">
      <alignment horizontal="center" vertical="center" wrapText="1"/>
    </xf>
    <xf numFmtId="1" fontId="7" fillId="0" borderId="9" xfId="5" applyNumberFormat="1" applyFont="1" applyBorder="1" applyAlignment="1">
      <alignment horizontal="center" vertical="center"/>
    </xf>
    <xf numFmtId="9" fontId="7" fillId="4" borderId="9" xfId="1" applyNumberFormat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left" vertical="center" wrapText="1"/>
    </xf>
    <xf numFmtId="0" fontId="7" fillId="0" borderId="9" xfId="5" applyNumberFormat="1" applyFont="1" applyBorder="1" applyAlignment="1">
      <alignment horizontal="center" vertical="center"/>
    </xf>
    <xf numFmtId="0" fontId="7" fillId="3" borderId="9" xfId="5" applyNumberFormat="1" applyFont="1" applyFill="1" applyBorder="1" applyAlignment="1">
      <alignment horizontal="center" vertical="center"/>
    </xf>
    <xf numFmtId="0" fontId="7" fillId="4" borderId="9" xfId="5" applyNumberFormat="1" applyFont="1" applyFill="1" applyBorder="1" applyAlignment="1">
      <alignment horizontal="center" vertical="center"/>
    </xf>
    <xf numFmtId="1" fontId="7" fillId="0" borderId="9" xfId="2" applyNumberFormat="1" applyFont="1" applyFill="1" applyBorder="1" applyAlignment="1">
      <alignment horizontal="center" vertical="center" wrapText="1"/>
    </xf>
    <xf numFmtId="49" fontId="7" fillId="0" borderId="2" xfId="2" applyNumberFormat="1" applyFont="1" applyFill="1" applyBorder="1" applyAlignment="1">
      <alignment horizontal="right" vertical="center" wrapText="1"/>
    </xf>
    <xf numFmtId="0" fontId="7" fillId="0" borderId="2" xfId="2" applyFont="1" applyFill="1" applyBorder="1" applyAlignment="1">
      <alignment horizontal="right" vertical="center" wrapText="1"/>
    </xf>
    <xf numFmtId="49" fontId="17" fillId="0" borderId="2" xfId="2" applyNumberFormat="1" applyFont="1" applyBorder="1" applyAlignment="1">
      <alignment vertical="top" wrapText="1"/>
    </xf>
    <xf numFmtId="1" fontId="18" fillId="0" borderId="9" xfId="2" applyNumberFormat="1" applyFont="1" applyFill="1" applyBorder="1" applyAlignment="1">
      <alignment horizontal="center" vertical="center" wrapText="1"/>
    </xf>
    <xf numFmtId="1" fontId="18" fillId="4" borderId="9" xfId="2" applyNumberFormat="1" applyFont="1" applyFill="1" applyBorder="1" applyAlignment="1">
      <alignment horizontal="center" vertical="center" wrapText="1"/>
    </xf>
    <xf numFmtId="0" fontId="5" fillId="0" borderId="9" xfId="2" applyFont="1" applyFill="1" applyBorder="1"/>
    <xf numFmtId="49" fontId="9" fillId="0" borderId="10" xfId="2" applyNumberFormat="1" applyFont="1" applyBorder="1" applyAlignment="1">
      <alignment vertical="center" wrapText="1"/>
    </xf>
    <xf numFmtId="0" fontId="19" fillId="0" borderId="9" xfId="0" applyFont="1" applyBorder="1" applyAlignment="1">
      <alignment horizontal="center" vertical="center"/>
    </xf>
    <xf numFmtId="1" fontId="9" fillId="3" borderId="9" xfId="2" applyNumberFormat="1" applyFont="1" applyFill="1" applyBorder="1" applyAlignment="1">
      <alignment horizontal="center" vertical="center" wrapText="1"/>
    </xf>
    <xf numFmtId="49" fontId="20" fillId="0" borderId="9" xfId="2" applyNumberFormat="1" applyFont="1" applyBorder="1" applyAlignment="1">
      <alignment horizontal="center" vertical="center" wrapText="1"/>
    </xf>
    <xf numFmtId="49" fontId="20" fillId="4" borderId="9" xfId="2" applyNumberFormat="1" applyFont="1" applyFill="1" applyBorder="1" applyAlignment="1">
      <alignment horizontal="center" vertical="center" wrapText="1"/>
    </xf>
    <xf numFmtId="0" fontId="20" fillId="3" borderId="9" xfId="2" applyNumberFormat="1" applyFont="1" applyFill="1" applyBorder="1" applyAlignment="1">
      <alignment horizontal="center" vertical="center" wrapText="1"/>
    </xf>
    <xf numFmtId="0" fontId="20" fillId="0" borderId="9" xfId="6" applyNumberFormat="1" applyFont="1" applyFill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9" xfId="5" applyFont="1" applyFill="1" applyBorder="1" applyAlignment="1">
      <alignment horizontal="center" vertical="center" wrapText="1"/>
    </xf>
    <xf numFmtId="49" fontId="22" fillId="0" borderId="2" xfId="7" applyNumberFormat="1" applyFont="1" applyBorder="1" applyAlignment="1">
      <alignment vertical="center" wrapText="1"/>
    </xf>
    <xf numFmtId="49" fontId="9" fillId="0" borderId="2" xfId="2" applyNumberFormat="1" applyFont="1" applyBorder="1" applyAlignment="1">
      <alignment vertical="center" wrapText="1"/>
    </xf>
    <xf numFmtId="49" fontId="23" fillId="0" borderId="2" xfId="2" applyNumberFormat="1" applyFont="1" applyBorder="1" applyAlignment="1">
      <alignment vertical="center" wrapText="1"/>
    </xf>
    <xf numFmtId="1" fontId="7" fillId="0" borderId="9" xfId="2" applyNumberFormat="1" applyFont="1" applyBorder="1" applyAlignment="1">
      <alignment horizontal="center" vertical="center" wrapText="1"/>
    </xf>
    <xf numFmtId="1" fontId="9" fillId="0" borderId="9" xfId="2" applyNumberFormat="1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49" fontId="9" fillId="0" borderId="2" xfId="2" applyNumberFormat="1" applyFont="1" applyBorder="1" applyAlignment="1">
      <alignment vertical="top" wrapText="1"/>
    </xf>
    <xf numFmtId="49" fontId="23" fillId="0" borderId="2" xfId="2" applyNumberFormat="1" applyFont="1" applyBorder="1" applyAlignment="1">
      <alignment vertical="top" wrapText="1"/>
    </xf>
    <xf numFmtId="49" fontId="9" fillId="0" borderId="2" xfId="2" applyNumberFormat="1" applyFont="1" applyBorder="1" applyAlignment="1">
      <alignment horizontal="left" vertical="center" wrapText="1"/>
    </xf>
    <xf numFmtId="1" fontId="9" fillId="0" borderId="9" xfId="2" applyNumberFormat="1" applyFont="1" applyFill="1" applyBorder="1" applyAlignment="1">
      <alignment horizontal="center" vertical="center" wrapText="1"/>
    </xf>
    <xf numFmtId="49" fontId="20" fillId="0" borderId="9" xfId="2" applyNumberFormat="1" applyFont="1" applyFill="1" applyBorder="1" applyAlignment="1">
      <alignment horizontal="center" vertical="center" wrapText="1"/>
    </xf>
    <xf numFmtId="0" fontId="20" fillId="0" borderId="9" xfId="2" applyNumberFormat="1" applyFont="1" applyFill="1" applyBorder="1" applyAlignment="1">
      <alignment horizontal="center" vertical="center" wrapText="1"/>
    </xf>
    <xf numFmtId="49" fontId="9" fillId="0" borderId="2" xfId="2" applyNumberFormat="1" applyFont="1" applyFill="1" applyBorder="1" applyAlignment="1">
      <alignment vertical="center" wrapText="1"/>
    </xf>
    <xf numFmtId="49" fontId="23" fillId="0" borderId="2" xfId="2" applyNumberFormat="1" applyFont="1" applyFill="1" applyBorder="1" applyAlignment="1">
      <alignment vertical="center" wrapText="1"/>
    </xf>
    <xf numFmtId="49" fontId="18" fillId="4" borderId="9" xfId="2" applyNumberFormat="1" applyFont="1" applyFill="1" applyBorder="1" applyAlignment="1">
      <alignment horizontal="center" vertical="center" wrapText="1"/>
    </xf>
    <xf numFmtId="49" fontId="18" fillId="0" borderId="9" xfId="2" applyNumberFormat="1" applyFont="1" applyFill="1" applyBorder="1" applyAlignment="1">
      <alignment horizontal="center" vertical="center" wrapText="1"/>
    </xf>
    <xf numFmtId="49" fontId="7" fillId="0" borderId="9" xfId="2" applyNumberFormat="1" applyFont="1" applyBorder="1" applyAlignment="1">
      <alignment horizontal="center" vertical="center" wrapText="1"/>
    </xf>
    <xf numFmtId="49" fontId="7" fillId="0" borderId="9" xfId="2" applyNumberFormat="1" applyFont="1" applyFill="1" applyBorder="1" applyAlignment="1">
      <alignment horizontal="center" vertical="center" wrapText="1"/>
    </xf>
    <xf numFmtId="49" fontId="9" fillId="0" borderId="2" xfId="2" applyNumberFormat="1" applyFont="1" applyFill="1" applyBorder="1" applyAlignment="1">
      <alignment vertical="top" wrapText="1"/>
    </xf>
    <xf numFmtId="49" fontId="23" fillId="0" borderId="2" xfId="2" applyNumberFormat="1" applyFont="1" applyFill="1" applyBorder="1" applyAlignment="1">
      <alignment vertical="top" wrapText="1"/>
    </xf>
    <xf numFmtId="0" fontId="24" fillId="4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49" fontId="9" fillId="0" borderId="10" xfId="2" applyNumberFormat="1" applyFont="1" applyFill="1" applyBorder="1" applyAlignment="1">
      <alignment vertical="center" wrapText="1"/>
    </xf>
    <xf numFmtId="0" fontId="7" fillId="0" borderId="9" xfId="2" applyNumberFormat="1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49" fontId="17" fillId="0" borderId="2" xfId="2" applyNumberFormat="1" applyFont="1" applyFill="1" applyBorder="1" applyAlignment="1">
      <alignment vertical="center" wrapText="1"/>
    </xf>
    <xf numFmtId="1" fontId="7" fillId="4" borderId="9" xfId="2" applyNumberFormat="1" applyFont="1" applyFill="1" applyBorder="1" applyAlignment="1">
      <alignment horizontal="center" vertical="center" wrapText="1"/>
    </xf>
    <xf numFmtId="49" fontId="9" fillId="0" borderId="9" xfId="2" applyNumberFormat="1" applyFont="1" applyFill="1" applyBorder="1" applyAlignment="1">
      <alignment horizontal="center" vertical="center" wrapText="1"/>
    </xf>
    <xf numFmtId="49" fontId="9" fillId="4" borderId="9" xfId="2" applyNumberFormat="1" applyFont="1" applyFill="1" applyBorder="1" applyAlignment="1">
      <alignment horizontal="center" vertical="center" wrapText="1"/>
    </xf>
    <xf numFmtId="0" fontId="9" fillId="3" borderId="9" xfId="2" applyNumberFormat="1" applyFont="1" applyFill="1" applyBorder="1" applyAlignment="1">
      <alignment horizontal="center" vertical="center" wrapText="1"/>
    </xf>
    <xf numFmtId="0" fontId="9" fillId="0" borderId="9" xfId="6" applyNumberFormat="1" applyFont="1" applyFill="1" applyBorder="1" applyAlignment="1">
      <alignment horizontal="center" vertical="center" wrapText="1"/>
    </xf>
    <xf numFmtId="49" fontId="9" fillId="0" borderId="2" xfId="2" applyNumberFormat="1" applyFont="1" applyFill="1" applyBorder="1" applyAlignment="1">
      <alignment wrapText="1"/>
    </xf>
    <xf numFmtId="49" fontId="9" fillId="0" borderId="9" xfId="2" applyNumberFormat="1" applyFont="1" applyBorder="1" applyAlignment="1">
      <alignment horizontal="center" vertical="center" wrapText="1"/>
    </xf>
    <xf numFmtId="49" fontId="23" fillId="0" borderId="2" xfId="2" applyNumberFormat="1" applyFont="1" applyFill="1" applyBorder="1" applyAlignment="1">
      <alignment wrapText="1"/>
    </xf>
    <xf numFmtId="0" fontId="18" fillId="0" borderId="9" xfId="2" applyNumberFormat="1" applyFont="1" applyFill="1" applyBorder="1" applyAlignment="1">
      <alignment horizontal="center" vertical="center" wrapText="1"/>
    </xf>
    <xf numFmtId="0" fontId="7" fillId="0" borderId="9" xfId="2" applyNumberFormat="1" applyFont="1" applyBorder="1" applyAlignment="1">
      <alignment horizontal="center" vertical="center" wrapText="1"/>
    </xf>
    <xf numFmtId="0" fontId="9" fillId="0" borderId="9" xfId="5" applyFont="1" applyFill="1" applyBorder="1" applyAlignment="1">
      <alignment horizontal="center" vertical="center"/>
    </xf>
    <xf numFmtId="49" fontId="9" fillId="0" borderId="2" xfId="2" applyNumberFormat="1" applyFont="1" applyFill="1" applyBorder="1" applyAlignment="1">
      <alignment horizontal="left" vertical="top" wrapText="1"/>
    </xf>
    <xf numFmtId="49" fontId="23" fillId="0" borderId="10" xfId="2" applyNumberFormat="1" applyFont="1" applyFill="1" applyBorder="1" applyAlignment="1">
      <alignment vertical="top" wrapText="1"/>
    </xf>
    <xf numFmtId="49" fontId="9" fillId="0" borderId="10" xfId="2" applyNumberFormat="1" applyFont="1" applyFill="1" applyBorder="1" applyAlignment="1">
      <alignment vertical="top" wrapText="1"/>
    </xf>
    <xf numFmtId="1" fontId="5" fillId="0" borderId="9" xfId="2" applyNumberFormat="1" applyFont="1" applyFill="1" applyBorder="1" applyAlignment="1">
      <alignment horizontal="center" vertical="center" wrapText="1"/>
    </xf>
    <xf numFmtId="1" fontId="26" fillId="0" borderId="9" xfId="2" applyNumberFormat="1" applyFont="1" applyFill="1" applyBorder="1" applyAlignment="1">
      <alignment horizontal="center" vertical="center" wrapText="1"/>
    </xf>
    <xf numFmtId="1" fontId="26" fillId="4" borderId="9" xfId="2" applyNumberFormat="1" applyFont="1" applyFill="1" applyBorder="1" applyAlignment="1">
      <alignment horizontal="center" vertical="center" wrapText="1"/>
    </xf>
    <xf numFmtId="1" fontId="5" fillId="3" borderId="9" xfId="2" applyNumberFormat="1" applyFont="1" applyFill="1" applyBorder="1" applyAlignment="1">
      <alignment horizontal="center" vertical="center" wrapText="1"/>
    </xf>
    <xf numFmtId="1" fontId="17" fillId="0" borderId="9" xfId="2" applyNumberFormat="1" applyFont="1" applyBorder="1" applyAlignment="1">
      <alignment horizontal="center" vertical="center" wrapText="1"/>
    </xf>
    <xf numFmtId="49" fontId="9" fillId="0" borderId="9" xfId="3" applyNumberFormat="1" applyFont="1" applyFill="1" applyBorder="1" applyAlignment="1">
      <alignment vertical="top" wrapText="1"/>
    </xf>
    <xf numFmtId="0" fontId="9" fillId="0" borderId="2" xfId="2" applyFont="1" applyFill="1" applyBorder="1" applyAlignment="1">
      <alignment vertical="top" wrapText="1"/>
    </xf>
    <xf numFmtId="49" fontId="9" fillId="0" borderId="2" xfId="3" applyNumberFormat="1" applyFont="1" applyFill="1" applyBorder="1" applyAlignment="1">
      <alignment vertical="top" wrapText="1"/>
    </xf>
    <xf numFmtId="0" fontId="20" fillId="0" borderId="2" xfId="0" applyFont="1" applyFill="1" applyBorder="1" applyAlignment="1">
      <alignment vertical="top" wrapText="1"/>
    </xf>
    <xf numFmtId="0" fontId="9" fillId="0" borderId="16" xfId="3" applyFont="1" applyFill="1" applyBorder="1" applyAlignment="1">
      <alignment vertical="center" wrapText="1"/>
    </xf>
    <xf numFmtId="0" fontId="9" fillId="0" borderId="2" xfId="3" applyFont="1" applyFill="1" applyBorder="1" applyAlignment="1">
      <alignment vertical="center" wrapText="1"/>
    </xf>
    <xf numFmtId="0" fontId="23" fillId="0" borderId="2" xfId="2" applyFont="1" applyBorder="1" applyAlignment="1">
      <alignment vertical="top" wrapText="1"/>
    </xf>
    <xf numFmtId="0" fontId="9" fillId="0" borderId="2" xfId="2" applyFont="1" applyBorder="1" applyAlignment="1">
      <alignment vertical="top" wrapText="1"/>
    </xf>
    <xf numFmtId="0" fontId="9" fillId="0" borderId="2" xfId="3" applyFont="1" applyBorder="1" applyAlignment="1">
      <alignment vertical="top" wrapText="1"/>
    </xf>
    <xf numFmtId="0" fontId="9" fillId="0" borderId="16" xfId="2" applyFont="1" applyBorder="1" applyAlignment="1">
      <alignment vertical="top" wrapText="1"/>
    </xf>
    <xf numFmtId="0" fontId="22" fillId="3" borderId="9" xfId="7" applyFont="1" applyFill="1" applyBorder="1" applyAlignment="1">
      <alignment horizontal="center" vertical="center"/>
    </xf>
    <xf numFmtId="1" fontId="9" fillId="0" borderId="9" xfId="2" applyNumberFormat="1" applyFont="1" applyBorder="1" applyAlignment="1">
      <alignment horizontal="center" vertical="center"/>
    </xf>
    <xf numFmtId="1" fontId="9" fillId="3" borderId="9" xfId="2" applyNumberFormat="1" applyFont="1" applyFill="1" applyBorder="1" applyAlignment="1">
      <alignment horizontal="center" vertical="center"/>
    </xf>
    <xf numFmtId="0" fontId="27" fillId="0" borderId="2" xfId="7" applyFont="1" applyBorder="1" applyAlignment="1">
      <alignment vertical="top" wrapText="1"/>
    </xf>
    <xf numFmtId="0" fontId="22" fillId="0" borderId="9" xfId="7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22" fillId="4" borderId="9" xfId="7" applyFont="1" applyFill="1" applyBorder="1" applyAlignment="1">
      <alignment horizontal="center" vertical="center"/>
    </xf>
    <xf numFmtId="1" fontId="9" fillId="0" borderId="9" xfId="2" applyNumberFormat="1" applyFont="1" applyFill="1" applyBorder="1" applyAlignment="1">
      <alignment horizontal="center" vertical="center"/>
    </xf>
    <xf numFmtId="0" fontId="9" fillId="3" borderId="9" xfId="2" applyNumberFormat="1" applyFont="1" applyFill="1" applyBorder="1" applyAlignment="1">
      <alignment horizontal="center" vertical="center"/>
    </xf>
    <xf numFmtId="0" fontId="9" fillId="0" borderId="9" xfId="2" applyNumberFormat="1" applyFont="1" applyFill="1" applyBorder="1" applyAlignment="1">
      <alignment horizontal="center" vertical="center"/>
    </xf>
    <xf numFmtId="49" fontId="28" fillId="2" borderId="2" xfId="7" applyNumberFormat="1" applyFont="1" applyFill="1" applyBorder="1" applyAlignment="1">
      <alignment horizontal="left"/>
    </xf>
    <xf numFmtId="0" fontId="7" fillId="3" borderId="9" xfId="2" applyFont="1" applyFill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49" fontId="8" fillId="0" borderId="2" xfId="5" applyNumberFormat="1" applyFont="1" applyBorder="1" applyAlignment="1">
      <alignment vertical="top" wrapText="1"/>
    </xf>
    <xf numFmtId="0" fontId="9" fillId="3" borderId="9" xfId="5" applyFont="1" applyFill="1" applyBorder="1" applyAlignment="1">
      <alignment horizontal="center" vertical="center"/>
    </xf>
    <xf numFmtId="0" fontId="9" fillId="4" borderId="9" xfId="2" applyFont="1" applyFill="1" applyBorder="1" applyAlignment="1">
      <alignment horizontal="center" vertical="center"/>
    </xf>
    <xf numFmtId="1" fontId="2" fillId="0" borderId="0" xfId="2" applyNumberFormat="1"/>
    <xf numFmtId="0" fontId="4" fillId="0" borderId="0" xfId="2" applyNumberFormat="1" applyFont="1" applyAlignment="1">
      <alignment horizontal="center"/>
    </xf>
    <xf numFmtId="0" fontId="9" fillId="0" borderId="9" xfId="4" applyFont="1" applyFill="1" applyBorder="1" applyAlignment="1">
      <alignment horizontal="center" vertical="center" wrapText="1"/>
    </xf>
    <xf numFmtId="0" fontId="33" fillId="0" borderId="0" xfId="0" applyFont="1" applyFill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3" fillId="0" borderId="0" xfId="0" applyFont="1" applyFill="1" applyAlignment="1">
      <alignment vertical="center"/>
    </xf>
    <xf numFmtId="0" fontId="28" fillId="0" borderId="20" xfId="17" applyNumberFormat="1" applyFont="1" applyFill="1" applyBorder="1" applyAlignment="1">
      <alignment horizontal="center" vertical="center" wrapText="1"/>
    </xf>
    <xf numFmtId="0" fontId="8" fillId="0" borderId="9" xfId="17" applyNumberFormat="1" applyFont="1" applyFill="1" applyBorder="1" applyAlignment="1">
      <alignment horizontal="center" vertical="center" wrapText="1"/>
    </xf>
    <xf numFmtId="0" fontId="8" fillId="0" borderId="21" xfId="17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top" wrapText="1"/>
    </xf>
    <xf numFmtId="0" fontId="36" fillId="4" borderId="2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top"/>
    </xf>
    <xf numFmtId="0" fontId="16" fillId="5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top" wrapText="1"/>
    </xf>
    <xf numFmtId="165" fontId="16" fillId="4" borderId="2" xfId="1" applyNumberFormat="1" applyFont="1" applyFill="1" applyBorder="1" applyAlignment="1">
      <alignment horizontal="center" vertical="center"/>
    </xf>
    <xf numFmtId="165" fontId="16" fillId="0" borderId="20" xfId="1" applyNumberFormat="1" applyFont="1" applyFill="1" applyBorder="1" applyAlignment="1">
      <alignment horizontal="center" vertical="center"/>
    </xf>
    <xf numFmtId="165" fontId="16" fillId="0" borderId="9" xfId="1" applyNumberFormat="1" applyFont="1" applyFill="1" applyBorder="1" applyAlignment="1">
      <alignment horizontal="center" vertical="center"/>
    </xf>
    <xf numFmtId="165" fontId="16" fillId="0" borderId="21" xfId="1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top"/>
    </xf>
    <xf numFmtId="0" fontId="16" fillId="4" borderId="2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top" wrapText="1"/>
    </xf>
    <xf numFmtId="9" fontId="16" fillId="4" borderId="2" xfId="1" applyFont="1" applyFill="1" applyBorder="1" applyAlignment="1">
      <alignment horizontal="center" vertical="center"/>
    </xf>
    <xf numFmtId="9" fontId="16" fillId="0" borderId="20" xfId="1" applyFont="1" applyFill="1" applyBorder="1" applyAlignment="1">
      <alignment horizontal="center" vertical="center"/>
    </xf>
    <xf numFmtId="9" fontId="16" fillId="0" borderId="9" xfId="1" applyFont="1" applyFill="1" applyBorder="1" applyAlignment="1">
      <alignment horizontal="center" vertical="center"/>
    </xf>
    <xf numFmtId="9" fontId="16" fillId="0" borderId="21" xfId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vertical="top" wrapText="1"/>
    </xf>
    <xf numFmtId="0" fontId="19" fillId="0" borderId="2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top" wrapText="1"/>
    </xf>
    <xf numFmtId="0" fontId="11" fillId="0" borderId="9" xfId="17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vertical="top" wrapText="1"/>
    </xf>
    <xf numFmtId="0" fontId="9" fillId="0" borderId="9" xfId="17" applyFont="1" applyFill="1" applyBorder="1" applyAlignment="1">
      <alignment horizontal="center" vertical="top" wrapText="1"/>
    </xf>
    <xf numFmtId="0" fontId="9" fillId="0" borderId="9" xfId="9" applyFont="1" applyFill="1" applyBorder="1" applyAlignment="1" applyProtection="1">
      <alignment vertical="top" wrapText="1"/>
    </xf>
    <xf numFmtId="0" fontId="11" fillId="0" borderId="9" xfId="19" applyFont="1" applyFill="1" applyBorder="1" applyAlignment="1" applyProtection="1">
      <alignment horizontal="center" vertical="top" wrapText="1"/>
      <protection locked="0"/>
    </xf>
    <xf numFmtId="0" fontId="11" fillId="0" borderId="9" xfId="19" applyFont="1" applyFill="1" applyBorder="1" applyAlignment="1" applyProtection="1">
      <alignment vertical="top" wrapText="1"/>
      <protection locked="0"/>
    </xf>
    <xf numFmtId="0" fontId="19" fillId="0" borderId="9" xfId="0" applyFont="1" applyFill="1" applyBorder="1" applyAlignment="1">
      <alignment vertical="top" wrapText="1"/>
    </xf>
    <xf numFmtId="0" fontId="37" fillId="0" borderId="9" xfId="0" applyFont="1" applyFill="1" applyBorder="1" applyAlignment="1">
      <alignment horizontal="center" vertical="top" wrapText="1"/>
    </xf>
    <xf numFmtId="0" fontId="37" fillId="0" borderId="9" xfId="0" applyFont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 applyProtection="1">
      <alignment horizontal="center" vertical="top" wrapText="1"/>
      <protection locked="0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vertical="center"/>
    </xf>
    <xf numFmtId="0" fontId="16" fillId="0" borderId="9" xfId="0" applyFont="1" applyFill="1" applyBorder="1" applyAlignment="1">
      <alignment vertical="top" wrapText="1"/>
    </xf>
    <xf numFmtId="0" fontId="7" fillId="0" borderId="20" xfId="0" applyFont="1" applyFill="1" applyBorder="1" applyAlignment="1">
      <alignment horizontal="center" vertical="center"/>
    </xf>
    <xf numFmtId="0" fontId="38" fillId="0" borderId="0" xfId="0" applyFont="1" applyFill="1" applyAlignment="1">
      <alignment vertical="top"/>
    </xf>
    <xf numFmtId="0" fontId="9" fillId="0" borderId="22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vertical="top"/>
    </xf>
    <xf numFmtId="0" fontId="35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5" fillId="0" borderId="0" xfId="0" applyFont="1" applyFill="1"/>
    <xf numFmtId="0" fontId="35" fillId="0" borderId="0" xfId="0" applyFont="1"/>
    <xf numFmtId="0" fontId="0" fillId="0" borderId="0" xfId="0" applyFill="1"/>
    <xf numFmtId="0" fontId="38" fillId="0" borderId="0" xfId="0" applyFont="1" applyAlignment="1">
      <alignment wrapText="1"/>
    </xf>
    <xf numFmtId="0" fontId="38" fillId="0" borderId="0" xfId="0" applyFont="1"/>
    <xf numFmtId="0" fontId="38" fillId="0" borderId="0" xfId="0" applyFont="1" applyFill="1" applyAlignment="1">
      <alignment horizontal="center" wrapText="1"/>
    </xf>
    <xf numFmtId="0" fontId="38" fillId="0" borderId="0" xfId="0" applyFont="1" applyAlignment="1">
      <alignment horizontal="center" wrapText="1"/>
    </xf>
    <xf numFmtId="0" fontId="38" fillId="0" borderId="0" xfId="0" applyFont="1" applyFill="1" applyAlignment="1"/>
    <xf numFmtId="0" fontId="38" fillId="0" borderId="0" xfId="0" applyFont="1" applyAlignment="1"/>
    <xf numFmtId="0" fontId="35" fillId="0" borderId="9" xfId="0" applyFont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top"/>
    </xf>
    <xf numFmtId="0" fontId="34" fillId="0" borderId="9" xfId="0" applyFont="1" applyBorder="1" applyAlignment="1">
      <alignment horizontal="center" vertical="top" wrapText="1"/>
    </xf>
    <xf numFmtId="0" fontId="34" fillId="0" borderId="9" xfId="0" applyFont="1" applyFill="1" applyBorder="1" applyAlignment="1">
      <alignment horizontal="center" vertical="top" wrapText="1"/>
    </xf>
    <xf numFmtId="0" fontId="34" fillId="0" borderId="0" xfId="0" applyFont="1"/>
    <xf numFmtId="0" fontId="8" fillId="0" borderId="9" xfId="0" applyFont="1" applyFill="1" applyBorder="1" applyAlignment="1">
      <alignment vertical="top" wrapText="1"/>
    </xf>
    <xf numFmtId="0" fontId="35" fillId="0" borderId="9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9" xfId="0" applyFont="1" applyFill="1" applyBorder="1" applyAlignment="1">
      <alignment horizontal="center" vertical="center" wrapText="1"/>
    </xf>
    <xf numFmtId="0" fontId="35" fillId="4" borderId="9" xfId="0" applyFont="1" applyFill="1" applyBorder="1" applyAlignment="1">
      <alignment horizontal="center" vertical="center" wrapText="1"/>
    </xf>
    <xf numFmtId="0" fontId="34" fillId="4" borderId="9" xfId="0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vertical="center" wrapText="1"/>
    </xf>
    <xf numFmtId="165" fontId="34" fillId="4" borderId="9" xfId="1" applyNumberFormat="1" applyFont="1" applyFill="1" applyBorder="1" applyAlignment="1">
      <alignment horizontal="center" vertical="center" wrapText="1"/>
    </xf>
    <xf numFmtId="9" fontId="34" fillId="4" borderId="9" xfId="1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top"/>
    </xf>
    <xf numFmtId="0" fontId="35" fillId="0" borderId="9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/>
    </xf>
    <xf numFmtId="0" fontId="19" fillId="0" borderId="9" xfId="0" applyFont="1" applyFill="1" applyBorder="1" applyAlignment="1">
      <alignment horizontal="center" vertical="top"/>
    </xf>
    <xf numFmtId="0" fontId="19" fillId="0" borderId="0" xfId="0" applyFont="1" applyFill="1" applyAlignment="1">
      <alignment vertical="top" wrapText="1"/>
    </xf>
    <xf numFmtId="0" fontId="0" fillId="0" borderId="0" xfId="0" applyAlignment="1">
      <alignment horizontal="center" vertical="center"/>
    </xf>
    <xf numFmtId="0" fontId="35" fillId="0" borderId="0" xfId="0" applyFont="1" applyAlignment="1">
      <alignment horizontal="right"/>
    </xf>
    <xf numFmtId="0" fontId="3" fillId="0" borderId="0" xfId="0" applyFont="1" applyFill="1" applyBorder="1" applyAlignment="1">
      <alignment vertical="top" wrapText="1"/>
    </xf>
    <xf numFmtId="0" fontId="34" fillId="0" borderId="9" xfId="0" applyFont="1" applyBorder="1" applyAlignment="1">
      <alignment horizontal="center" vertical="center" wrapText="1"/>
    </xf>
    <xf numFmtId="0" fontId="34" fillId="0" borderId="9" xfId="0" applyFont="1" applyBorder="1" applyAlignment="1">
      <alignment vertical="top" wrapText="1"/>
    </xf>
    <xf numFmtId="0" fontId="39" fillId="0" borderId="0" xfId="0" applyFont="1"/>
    <xf numFmtId="0" fontId="35" fillId="0" borderId="9" xfId="0" applyFont="1" applyBorder="1" applyAlignment="1">
      <alignment vertical="top" wrapText="1"/>
    </xf>
    <xf numFmtId="0" fontId="35" fillId="0" borderId="9" xfId="0" applyFont="1" applyBorder="1"/>
    <xf numFmtId="165" fontId="7" fillId="0" borderId="9" xfId="1" applyNumberFormat="1" applyFont="1" applyFill="1" applyBorder="1" applyAlignment="1">
      <alignment horizontal="center" vertical="center"/>
    </xf>
    <xf numFmtId="1" fontId="16" fillId="3" borderId="9" xfId="0" applyNumberFormat="1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/>
    </xf>
    <xf numFmtId="0" fontId="0" fillId="0" borderId="0" xfId="0" applyFont="1"/>
    <xf numFmtId="0" fontId="19" fillId="0" borderId="9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top" wrapText="1"/>
    </xf>
    <xf numFmtId="0" fontId="9" fillId="0" borderId="9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center" vertical="top" wrapText="1"/>
    </xf>
    <xf numFmtId="0" fontId="16" fillId="0" borderId="9" xfId="0" applyFont="1" applyFill="1" applyBorder="1" applyAlignment="1">
      <alignment horizontal="center" vertical="center" wrapText="1"/>
    </xf>
    <xf numFmtId="0" fontId="7" fillId="0" borderId="9" xfId="9" applyFont="1" applyFill="1" applyBorder="1" applyAlignment="1" applyProtection="1">
      <alignment vertical="top" wrapText="1"/>
    </xf>
    <xf numFmtId="0" fontId="7" fillId="0" borderId="9" xfId="19" applyFont="1" applyFill="1" applyBorder="1" applyAlignment="1" applyProtection="1">
      <alignment vertical="top" wrapText="1"/>
      <protection locked="0"/>
    </xf>
    <xf numFmtId="0" fontId="16" fillId="0" borderId="9" xfId="0" applyFont="1" applyFill="1" applyBorder="1" applyAlignment="1">
      <alignment horizontal="left" vertical="center" wrapText="1"/>
    </xf>
    <xf numFmtId="0" fontId="28" fillId="0" borderId="9" xfId="0" applyNumberFormat="1" applyFont="1" applyFill="1" applyBorder="1" applyAlignment="1">
      <alignment horizontal="center" vertical="top" wrapText="1"/>
    </xf>
    <xf numFmtId="0" fontId="28" fillId="0" borderId="9" xfId="0" applyFont="1" applyFill="1" applyBorder="1" applyAlignment="1">
      <alignment horizontal="center" vertical="top" wrapText="1"/>
    </xf>
    <xf numFmtId="0" fontId="34" fillId="0" borderId="9" xfId="0" applyFont="1" applyFill="1" applyBorder="1" applyAlignment="1">
      <alignment horizontal="center" vertical="top"/>
    </xf>
    <xf numFmtId="0" fontId="34" fillId="0" borderId="9" xfId="0" applyFont="1" applyFill="1" applyBorder="1" applyAlignment="1">
      <alignment horizontal="center" vertical="center" wrapText="1"/>
    </xf>
    <xf numFmtId="165" fontId="34" fillId="0" borderId="9" xfId="1" applyNumberFormat="1" applyFont="1" applyFill="1" applyBorder="1" applyAlignment="1">
      <alignment horizontal="center" vertical="center" wrapText="1"/>
    </xf>
    <xf numFmtId="9" fontId="34" fillId="0" borderId="9" xfId="1" applyFont="1" applyFill="1" applyBorder="1" applyAlignment="1">
      <alignment horizontal="center" vertical="center" wrapText="1"/>
    </xf>
    <xf numFmtId="49" fontId="16" fillId="3" borderId="9" xfId="0" applyNumberFormat="1" applyFont="1" applyFill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49" fontId="16" fillId="4" borderId="9" xfId="0" applyNumberFormat="1" applyFont="1" applyFill="1" applyBorder="1" applyAlignment="1">
      <alignment horizontal="center" vertical="center"/>
    </xf>
    <xf numFmtId="0" fontId="28" fillId="0" borderId="9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9" xfId="17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17" applyFont="1" applyFill="1" applyBorder="1" applyAlignment="1">
      <alignment horizontal="center" vertical="center" wrapText="1"/>
    </xf>
    <xf numFmtId="0" fontId="11" fillId="0" borderId="9" xfId="19" applyFont="1" applyFill="1" applyBorder="1" applyAlignment="1" applyProtection="1">
      <alignment horizontal="center" vertical="center" wrapText="1"/>
      <protection locked="0"/>
    </xf>
    <xf numFmtId="0" fontId="37" fillId="0" borderId="9" xfId="0" applyFont="1" applyFill="1" applyBorder="1" applyAlignment="1">
      <alignment horizontal="center" vertical="center" wrapText="1"/>
    </xf>
    <xf numFmtId="0" fontId="37" fillId="0" borderId="9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9" applyFont="1" applyFill="1" applyBorder="1" applyAlignment="1" applyProtection="1">
      <alignment horizontal="center" vertical="center" wrapText="1"/>
    </xf>
    <xf numFmtId="0" fontId="7" fillId="0" borderId="9" xfId="19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vertical="center"/>
    </xf>
    <xf numFmtId="0" fontId="37" fillId="0" borderId="9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vertical="center" wrapText="1"/>
    </xf>
    <xf numFmtId="0" fontId="22" fillId="0" borderId="9" xfId="7" applyFont="1" applyFill="1" applyBorder="1" applyAlignment="1">
      <alignment horizontal="center" vertical="center"/>
    </xf>
    <xf numFmtId="165" fontId="7" fillId="0" borderId="9" xfId="2" applyNumberFormat="1" applyFont="1" applyFill="1" applyBorder="1" applyAlignment="1">
      <alignment horizontal="center" vertical="center" wrapText="1"/>
    </xf>
    <xf numFmtId="1" fontId="7" fillId="0" borderId="9" xfId="5" applyNumberFormat="1" applyFont="1" applyFill="1" applyBorder="1" applyAlignment="1">
      <alignment horizontal="center" vertical="center"/>
    </xf>
    <xf numFmtId="9" fontId="7" fillId="0" borderId="9" xfId="1" applyNumberFormat="1" applyFont="1" applyFill="1" applyBorder="1" applyAlignment="1">
      <alignment horizontal="center" vertical="center"/>
    </xf>
    <xf numFmtId="0" fontId="2" fillId="0" borderId="0" xfId="2" applyFill="1"/>
    <xf numFmtId="1" fontId="2" fillId="0" borderId="0" xfId="2" applyNumberFormat="1" applyAlignment="1">
      <alignment horizontal="center"/>
    </xf>
    <xf numFmtId="0" fontId="28" fillId="4" borderId="9" xfId="0" applyFont="1" applyFill="1" applyBorder="1" applyAlignment="1">
      <alignment horizontal="center" vertical="top"/>
    </xf>
    <xf numFmtId="0" fontId="34" fillId="4" borderId="9" xfId="0" applyFont="1" applyFill="1" applyBorder="1" applyAlignment="1">
      <alignment horizontal="center" vertical="top" wrapText="1"/>
    </xf>
    <xf numFmtId="0" fontId="9" fillId="0" borderId="2" xfId="3" applyFont="1" applyBorder="1" applyAlignment="1">
      <alignment vertical="center" wrapText="1"/>
    </xf>
    <xf numFmtId="49" fontId="9" fillId="0" borderId="16" xfId="2" applyNumberFormat="1" applyFont="1" applyFill="1" applyBorder="1" applyAlignment="1">
      <alignment vertical="center" wrapText="1"/>
    </xf>
    <xf numFmtId="49" fontId="9" fillId="0" borderId="16" xfId="2" applyNumberFormat="1" applyFont="1" applyBorder="1" applyAlignment="1">
      <alignment vertical="center" wrapText="1"/>
    </xf>
    <xf numFmtId="49" fontId="9" fillId="0" borderId="16" xfId="2" applyNumberFormat="1" applyFont="1" applyFill="1" applyBorder="1" applyAlignment="1">
      <alignment vertical="top" wrapText="1"/>
    </xf>
    <xf numFmtId="49" fontId="9" fillId="0" borderId="9" xfId="2" applyNumberFormat="1" applyFont="1" applyFill="1" applyBorder="1" applyAlignment="1">
      <alignment vertical="center" wrapText="1"/>
    </xf>
    <xf numFmtId="0" fontId="9" fillId="0" borderId="9" xfId="2" applyNumberFormat="1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/>
    </xf>
    <xf numFmtId="164" fontId="13" fillId="0" borderId="9" xfId="2" applyNumberFormat="1" applyFont="1" applyFill="1" applyBorder="1" applyAlignment="1">
      <alignment horizontal="center" vertical="center" wrapText="1"/>
    </xf>
    <xf numFmtId="0" fontId="7" fillId="0" borderId="9" xfId="5" applyNumberFormat="1" applyFont="1" applyFill="1" applyBorder="1" applyAlignment="1">
      <alignment horizontal="center" vertical="center"/>
    </xf>
    <xf numFmtId="1" fontId="24" fillId="0" borderId="9" xfId="0" applyNumberFormat="1" applyFont="1" applyFill="1" applyBorder="1" applyAlignment="1">
      <alignment horizontal="center" vertical="center"/>
    </xf>
    <xf numFmtId="1" fontId="2" fillId="0" borderId="0" xfId="2" applyNumberFormat="1" applyFill="1" applyAlignment="1">
      <alignment horizontal="center"/>
    </xf>
    <xf numFmtId="0" fontId="3" fillId="0" borderId="0" xfId="2" applyFont="1" applyFill="1" applyAlignment="1">
      <alignment horizontal="center"/>
    </xf>
    <xf numFmtId="1" fontId="2" fillId="0" borderId="0" xfId="2" applyNumberFormat="1" applyFill="1"/>
    <xf numFmtId="0" fontId="9" fillId="0" borderId="9" xfId="2" applyNumberFormat="1" applyFont="1" applyFill="1" applyBorder="1" applyAlignment="1">
      <alignment horizontal="center" vertical="center" wrapText="1"/>
    </xf>
    <xf numFmtId="10" fontId="9" fillId="0" borderId="9" xfId="1" applyNumberFormat="1" applyFont="1" applyBorder="1" applyAlignment="1">
      <alignment horizontal="center" vertical="center"/>
    </xf>
    <xf numFmtId="49" fontId="7" fillId="0" borderId="9" xfId="5" applyNumberFormat="1" applyFont="1" applyBorder="1" applyAlignment="1">
      <alignment horizontal="center" vertical="center"/>
    </xf>
    <xf numFmtId="0" fontId="6" fillId="0" borderId="0" xfId="3" applyFont="1" applyAlignment="1">
      <alignment vertical="center" wrapText="1"/>
    </xf>
    <xf numFmtId="0" fontId="9" fillId="0" borderId="9" xfId="2" applyNumberFormat="1" applyFont="1" applyFill="1" applyBorder="1" applyAlignment="1">
      <alignment horizontal="center" vertical="center" wrapText="1"/>
    </xf>
    <xf numFmtId="10" fontId="7" fillId="4" borderId="9" xfId="1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 vertical="top" wrapText="1"/>
    </xf>
    <xf numFmtId="0" fontId="7" fillId="0" borderId="0" xfId="2" applyFont="1" applyFill="1" applyAlignment="1">
      <alignment horizontal="center" vertical="top" wrapText="1"/>
    </xf>
    <xf numFmtId="0" fontId="19" fillId="0" borderId="0" xfId="7" applyFont="1"/>
    <xf numFmtId="0" fontId="19" fillId="0" borderId="0" xfId="7" applyFont="1" applyFill="1"/>
    <xf numFmtId="0" fontId="9" fillId="0" borderId="9" xfId="2" applyFont="1" applyBorder="1" applyAlignment="1">
      <alignment horizontal="center" vertical="center" textRotation="90" wrapText="1"/>
    </xf>
    <xf numFmtId="49" fontId="11" fillId="0" borderId="9" xfId="2" applyNumberFormat="1" applyFont="1" applyFill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9" xfId="24" applyFont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 wrapText="1"/>
    </xf>
    <xf numFmtId="0" fontId="17" fillId="0" borderId="9" xfId="2" applyFont="1" applyFill="1" applyBorder="1" applyAlignment="1">
      <alignment horizontal="center" vertical="center" wrapText="1"/>
    </xf>
    <xf numFmtId="1" fontId="11" fillId="0" borderId="9" xfId="2" applyNumberFormat="1" applyFont="1" applyBorder="1" applyAlignment="1">
      <alignment horizontal="center" vertical="center" wrapText="1"/>
    </xf>
    <xf numFmtId="0" fontId="17" fillId="0" borderId="9" xfId="24" applyFont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165" fontId="7" fillId="0" borderId="9" xfId="21" applyNumberFormat="1" applyFont="1" applyFill="1" applyBorder="1" applyAlignment="1">
      <alignment horizontal="center" vertical="center" wrapText="1"/>
    </xf>
    <xf numFmtId="9" fontId="7" fillId="0" borderId="9" xfId="21" applyNumberFormat="1" applyFont="1" applyFill="1" applyBorder="1" applyAlignment="1">
      <alignment horizontal="center" vertical="center" wrapText="1"/>
    </xf>
    <xf numFmtId="0" fontId="16" fillId="0" borderId="0" xfId="7" applyFont="1"/>
    <xf numFmtId="0" fontId="7" fillId="6" borderId="9" xfId="2" applyFont="1" applyFill="1" applyBorder="1" applyAlignment="1">
      <alignment horizontal="center" vertical="center" wrapText="1"/>
    </xf>
    <xf numFmtId="1" fontId="16" fillId="6" borderId="9" xfId="7" applyNumberFormat="1" applyFont="1" applyFill="1" applyBorder="1" applyAlignment="1">
      <alignment horizontal="center" vertical="center" wrapText="1"/>
    </xf>
    <xf numFmtId="165" fontId="7" fillId="6" borderId="9" xfId="21" applyNumberFormat="1" applyFont="1" applyFill="1" applyBorder="1" applyAlignment="1">
      <alignment horizontal="center" vertical="center" wrapText="1"/>
    </xf>
    <xf numFmtId="1" fontId="19" fillId="6" borderId="9" xfId="7" applyNumberFormat="1" applyFont="1" applyFill="1" applyBorder="1" applyAlignment="1">
      <alignment horizontal="center" vertical="center" wrapText="1"/>
    </xf>
    <xf numFmtId="9" fontId="7" fillId="6" borderId="9" xfId="21" applyNumberFormat="1" applyFont="1" applyFill="1" applyBorder="1" applyAlignment="1">
      <alignment horizontal="center" vertical="center" wrapText="1"/>
    </xf>
    <xf numFmtId="1" fontId="9" fillId="6" borderId="9" xfId="2" applyNumberFormat="1" applyFont="1" applyFill="1" applyBorder="1" applyAlignment="1">
      <alignment horizontal="center" vertical="center" wrapText="1"/>
    </xf>
    <xf numFmtId="49" fontId="7" fillId="0" borderId="9" xfId="2" applyNumberFormat="1" applyFont="1" applyFill="1" applyBorder="1" applyAlignment="1">
      <alignment horizontal="right" vertical="center" wrapText="1"/>
    </xf>
    <xf numFmtId="0" fontId="7" fillId="0" borderId="9" xfId="2" applyFont="1" applyFill="1" applyBorder="1" applyAlignment="1">
      <alignment horizontal="right" vertical="center" wrapText="1"/>
    </xf>
    <xf numFmtId="0" fontId="7" fillId="6" borderId="9" xfId="2" applyFont="1" applyFill="1" applyBorder="1" applyAlignment="1">
      <alignment horizontal="center" vertical="top" wrapText="1"/>
    </xf>
    <xf numFmtId="1" fontId="7" fillId="6" borderId="9" xfId="2" applyNumberFormat="1" applyFont="1" applyFill="1" applyBorder="1" applyAlignment="1">
      <alignment horizontal="center" vertical="center" wrapText="1"/>
    </xf>
    <xf numFmtId="49" fontId="17" fillId="0" borderId="9" xfId="2" applyNumberFormat="1" applyFont="1" applyFill="1" applyBorder="1" applyAlignment="1">
      <alignment horizontal="left" vertical="top" wrapText="1"/>
    </xf>
    <xf numFmtId="0" fontId="16" fillId="0" borderId="0" xfId="7" applyFont="1" applyAlignment="1">
      <alignment horizontal="center" vertical="top"/>
    </xf>
    <xf numFmtId="1" fontId="9" fillId="0" borderId="15" xfId="2" applyNumberFormat="1" applyFont="1" applyBorder="1" applyAlignment="1">
      <alignment horizontal="center" vertical="center" wrapText="1"/>
    </xf>
    <xf numFmtId="1" fontId="7" fillId="0" borderId="15" xfId="2" applyNumberFormat="1" applyFont="1" applyFill="1" applyBorder="1" applyAlignment="1">
      <alignment horizontal="center" vertical="center" wrapText="1"/>
    </xf>
    <xf numFmtId="49" fontId="22" fillId="0" borderId="9" xfId="7" applyNumberFormat="1" applyFont="1" applyFill="1" applyBorder="1" applyAlignment="1">
      <alignment horizontal="left" vertical="top" wrapText="1"/>
    </xf>
    <xf numFmtId="0" fontId="19" fillId="0" borderId="9" xfId="7" applyFont="1" applyFill="1" applyBorder="1" applyAlignment="1">
      <alignment horizontal="center" vertical="center" wrapText="1"/>
    </xf>
    <xf numFmtId="49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19" fillId="0" borderId="0" xfId="7" applyFont="1" applyAlignment="1">
      <alignment horizontal="center" vertical="top"/>
    </xf>
    <xf numFmtId="49" fontId="9" fillId="0" borderId="9" xfId="2" applyNumberFormat="1" applyFont="1" applyFill="1" applyBorder="1" applyAlignment="1">
      <alignment horizontal="left" vertical="top" wrapText="1"/>
    </xf>
    <xf numFmtId="49" fontId="9" fillId="0" borderId="9" xfId="6" applyNumberFormat="1" applyFont="1" applyBorder="1" applyAlignment="1">
      <alignment horizontal="center" vertical="center" wrapText="1"/>
    </xf>
    <xf numFmtId="49" fontId="9" fillId="0" borderId="9" xfId="2" applyNumberFormat="1" applyFont="1" applyBorder="1" applyAlignment="1">
      <alignment horizontal="left" vertical="top" wrapText="1"/>
    </xf>
    <xf numFmtId="0" fontId="9" fillId="0" borderId="9" xfId="2" applyNumberFormat="1" applyFont="1" applyBorder="1" applyAlignment="1">
      <alignment horizontal="center" vertical="center" wrapText="1"/>
    </xf>
    <xf numFmtId="0" fontId="9" fillId="0" borderId="9" xfId="6" applyNumberFormat="1" applyFont="1" applyBorder="1" applyAlignment="1">
      <alignment horizontal="center" vertical="center" wrapText="1"/>
    </xf>
    <xf numFmtId="49" fontId="9" fillId="0" borderId="15" xfId="2" applyNumberFormat="1" applyFont="1" applyFill="1" applyBorder="1" applyAlignment="1">
      <alignment horizontal="left" vertical="top" wrapText="1"/>
    </xf>
    <xf numFmtId="49" fontId="7" fillId="0" borderId="9" xfId="2" applyNumberFormat="1" applyFont="1" applyFill="1" applyBorder="1" applyAlignment="1">
      <alignment horizontal="left" vertical="top" wrapText="1"/>
    </xf>
    <xf numFmtId="1" fontId="9" fillId="0" borderId="9" xfId="21" applyNumberFormat="1" applyFont="1" applyBorder="1" applyAlignment="1">
      <alignment horizontal="center" vertical="center" wrapText="1"/>
    </xf>
    <xf numFmtId="165" fontId="9" fillId="0" borderId="9" xfId="21" applyNumberFormat="1" applyFont="1" applyBorder="1" applyAlignment="1">
      <alignment horizontal="center" vertical="center" wrapText="1"/>
    </xf>
    <xf numFmtId="49" fontId="17" fillId="0" borderId="15" xfId="2" applyNumberFormat="1" applyFont="1" applyFill="1" applyBorder="1" applyAlignment="1">
      <alignment horizontal="left" vertical="top" wrapText="1"/>
    </xf>
    <xf numFmtId="0" fontId="17" fillId="0" borderId="9" xfId="2" applyFont="1" applyFill="1" applyBorder="1" applyAlignment="1">
      <alignment horizontal="left" vertical="top" wrapText="1"/>
    </xf>
    <xf numFmtId="0" fontId="16" fillId="0" borderId="9" xfId="7" applyFont="1" applyBorder="1" applyAlignment="1">
      <alignment horizontal="center" vertical="center" wrapText="1"/>
    </xf>
    <xf numFmtId="0" fontId="9" fillId="0" borderId="9" xfId="2" applyFont="1" applyFill="1" applyBorder="1" applyAlignment="1">
      <alignment horizontal="left" vertical="top" wrapText="1"/>
    </xf>
    <xf numFmtId="1" fontId="19" fillId="0" borderId="9" xfId="7" applyNumberFormat="1" applyFont="1" applyBorder="1" applyAlignment="1">
      <alignment horizontal="center" vertical="center" wrapText="1"/>
    </xf>
    <xf numFmtId="0" fontId="19" fillId="0" borderId="9" xfId="7" applyFont="1" applyBorder="1" applyAlignment="1">
      <alignment horizontal="center" vertical="center" wrapText="1"/>
    </xf>
    <xf numFmtId="0" fontId="19" fillId="0" borderId="9" xfId="7" applyFont="1" applyFill="1" applyBorder="1" applyAlignment="1">
      <alignment horizontal="left" vertical="top" wrapText="1"/>
    </xf>
    <xf numFmtId="0" fontId="19" fillId="0" borderId="0" xfId="7" applyFont="1" applyFill="1" applyAlignment="1">
      <alignment horizontal="left"/>
    </xf>
    <xf numFmtId="0" fontId="19" fillId="0" borderId="0" xfId="7" applyFont="1" applyFill="1" applyAlignment="1">
      <alignment horizontal="center" vertical="top"/>
    </xf>
    <xf numFmtId="0" fontId="16" fillId="0" borderId="0" xfId="7" applyFont="1" applyFill="1"/>
    <xf numFmtId="49" fontId="9" fillId="0" borderId="9" xfId="2" applyNumberFormat="1" applyFont="1" applyFill="1" applyBorder="1" applyAlignment="1">
      <alignment vertical="top" wrapText="1"/>
    </xf>
    <xf numFmtId="49" fontId="9" fillId="0" borderId="9" xfId="2" applyNumberFormat="1" applyFont="1" applyBorder="1" applyAlignment="1">
      <alignment vertical="center" wrapText="1"/>
    </xf>
    <xf numFmtId="49" fontId="22" fillId="0" borderId="9" xfId="7" applyNumberFormat="1" applyFont="1" applyBorder="1" applyAlignment="1">
      <alignment vertical="center" wrapText="1"/>
    </xf>
    <xf numFmtId="0" fontId="9" fillId="0" borderId="2" xfId="2" applyFont="1" applyFill="1" applyBorder="1" applyAlignment="1">
      <alignment horizontal="left" vertical="top" wrapText="1"/>
    </xf>
    <xf numFmtId="1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NumberFormat="1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40" fillId="0" borderId="0" xfId="0" applyFont="1" applyAlignment="1"/>
    <xf numFmtId="0" fontId="40" fillId="0" borderId="0" xfId="0" applyFont="1" applyFill="1" applyAlignment="1"/>
    <xf numFmtId="0" fontId="40" fillId="0" borderId="9" xfId="0" applyFont="1" applyBorder="1" applyAlignment="1">
      <alignment horizontal="center" vertical="center"/>
    </xf>
    <xf numFmtId="165" fontId="6" fillId="0" borderId="9" xfId="25" applyNumberFormat="1" applyFont="1" applyFill="1" applyBorder="1" applyAlignment="1">
      <alignment horizontal="center" vertical="center"/>
    </xf>
    <xf numFmtId="0" fontId="6" fillId="0" borderId="9" xfId="25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49" fontId="9" fillId="0" borderId="4" xfId="2" applyNumberFormat="1" applyFont="1" applyBorder="1" applyAlignment="1">
      <alignment vertical="center" wrapText="1"/>
    </xf>
    <xf numFmtId="0" fontId="40" fillId="0" borderId="9" xfId="25" applyFont="1" applyFill="1" applyBorder="1" applyAlignment="1">
      <alignment horizontal="center" vertical="top"/>
    </xf>
    <xf numFmtId="49" fontId="9" fillId="0" borderId="7" xfId="2" applyNumberFormat="1" applyFont="1" applyBorder="1" applyAlignment="1">
      <alignment vertical="center" wrapText="1"/>
    </xf>
    <xf numFmtId="49" fontId="9" fillId="0" borderId="4" xfId="2" applyNumberFormat="1" applyFont="1" applyFill="1" applyBorder="1" applyAlignment="1">
      <alignment vertical="center" wrapText="1"/>
    </xf>
    <xf numFmtId="1" fontId="9" fillId="0" borderId="9" xfId="2" applyNumberFormat="1" applyFont="1" applyFill="1" applyBorder="1" applyAlignment="1">
      <alignment horizontal="center" vertical="top" wrapText="1"/>
    </xf>
    <xf numFmtId="49" fontId="9" fillId="0" borderId="4" xfId="2" applyNumberFormat="1" applyFont="1" applyFill="1" applyBorder="1" applyAlignment="1">
      <alignment vertical="top" wrapText="1"/>
    </xf>
    <xf numFmtId="1" fontId="9" fillId="0" borderId="9" xfId="2" applyNumberFormat="1" applyFont="1" applyFill="1" applyBorder="1" applyAlignment="1">
      <alignment horizontal="center" wrapText="1"/>
    </xf>
    <xf numFmtId="49" fontId="22" fillId="0" borderId="4" xfId="0" applyNumberFormat="1" applyFont="1" applyBorder="1" applyAlignment="1">
      <alignment vertical="center" wrapText="1"/>
    </xf>
    <xf numFmtId="0" fontId="9" fillId="0" borderId="4" xfId="3" applyFont="1" applyBorder="1" applyAlignment="1">
      <alignment vertical="center" wrapText="1"/>
    </xf>
    <xf numFmtId="0" fontId="9" fillId="0" borderId="4" xfId="2" applyFont="1" applyBorder="1" applyAlignment="1">
      <alignment vertical="top" wrapText="1"/>
    </xf>
    <xf numFmtId="49" fontId="9" fillId="0" borderId="4" xfId="2" applyNumberFormat="1" applyFont="1" applyBorder="1" applyAlignment="1">
      <alignment vertical="top" wrapText="1"/>
    </xf>
    <xf numFmtId="0" fontId="9" fillId="0" borderId="4" xfId="3" applyFont="1" applyFill="1" applyBorder="1" applyAlignment="1">
      <alignment vertical="center" wrapText="1"/>
    </xf>
    <xf numFmtId="0" fontId="40" fillId="0" borderId="0" xfId="0" applyFont="1" applyAlignment="1">
      <alignment vertical="center"/>
    </xf>
    <xf numFmtId="49" fontId="9" fillId="0" borderId="4" xfId="3" applyNumberFormat="1" applyFont="1" applyFill="1" applyBorder="1" applyAlignment="1">
      <alignment vertical="center" wrapText="1"/>
    </xf>
    <xf numFmtId="0" fontId="40" fillId="0" borderId="9" xfId="25" applyFont="1" applyFill="1" applyBorder="1" applyAlignment="1">
      <alignment horizontal="center" vertical="center"/>
    </xf>
    <xf numFmtId="0" fontId="9" fillId="0" borderId="4" xfId="2" applyFont="1" applyFill="1" applyBorder="1" applyAlignment="1">
      <alignment vertical="top" wrapText="1"/>
    </xf>
    <xf numFmtId="49" fontId="9" fillId="0" borderId="4" xfId="3" applyNumberFormat="1" applyFont="1" applyFill="1" applyBorder="1" applyAlignment="1">
      <alignment vertical="top" wrapText="1"/>
    </xf>
    <xf numFmtId="49" fontId="9" fillId="0" borderId="12" xfId="2" applyNumberFormat="1" applyFont="1" applyFill="1" applyBorder="1" applyAlignment="1">
      <alignment vertical="center" wrapText="1"/>
    </xf>
    <xf numFmtId="49" fontId="9" fillId="0" borderId="4" xfId="2" applyNumberFormat="1" applyFont="1" applyBorder="1" applyAlignment="1">
      <alignment wrapText="1"/>
    </xf>
    <xf numFmtId="49" fontId="9" fillId="0" borderId="4" xfId="2" applyNumberFormat="1" applyFont="1" applyFill="1" applyBorder="1" applyAlignment="1">
      <alignment wrapText="1"/>
    </xf>
    <xf numFmtId="49" fontId="9" fillId="0" borderId="15" xfId="2" applyNumberFormat="1" applyFont="1" applyBorder="1" applyAlignment="1">
      <alignment vertical="center" wrapText="1"/>
    </xf>
    <xf numFmtId="1" fontId="6" fillId="0" borderId="9" xfId="25" applyNumberFormat="1" applyFont="1" applyFill="1" applyBorder="1" applyAlignment="1">
      <alignment horizontal="center" vertical="center"/>
    </xf>
    <xf numFmtId="1" fontId="6" fillId="0" borderId="9" xfId="25" applyNumberFormat="1" applyFont="1" applyFill="1" applyBorder="1" applyAlignment="1">
      <alignment horizontal="center" vertical="top"/>
    </xf>
    <xf numFmtId="0" fontId="41" fillId="0" borderId="9" xfId="25" applyFont="1" applyFill="1" applyBorder="1" applyAlignment="1">
      <alignment horizontal="center" vertical="top"/>
    </xf>
    <xf numFmtId="0" fontId="41" fillId="0" borderId="9" xfId="25" applyFont="1" applyFill="1" applyBorder="1" applyAlignment="1">
      <alignment horizontal="center"/>
    </xf>
    <xf numFmtId="0" fontId="40" fillId="0" borderId="9" xfId="25" applyFont="1" applyFill="1" applyBorder="1" applyAlignment="1">
      <alignment horizontal="center" vertical="center" textRotation="90" wrapText="1"/>
    </xf>
    <xf numFmtId="0" fontId="41" fillId="0" borderId="9" xfId="25" applyFont="1" applyFill="1" applyBorder="1" applyAlignment="1">
      <alignment horizontal="center" vertical="center" textRotation="90" wrapText="1"/>
    </xf>
    <xf numFmtId="0" fontId="40" fillId="0" borderId="0" xfId="25" applyFont="1" applyFill="1" applyAlignment="1">
      <alignment vertical="top" wrapText="1"/>
    </xf>
    <xf numFmtId="0" fontId="40" fillId="0" borderId="0" xfId="25" applyFont="1" applyFill="1" applyAlignment="1">
      <alignment horizontal="center" vertical="top" wrapText="1"/>
    </xf>
    <xf numFmtId="0" fontId="40" fillId="0" borderId="0" xfId="0" applyFont="1" applyAlignment="1">
      <alignment horizontal="right"/>
    </xf>
    <xf numFmtId="0" fontId="6" fillId="0" borderId="9" xfId="25" applyFont="1" applyFill="1" applyBorder="1" applyAlignment="1">
      <alignment horizontal="center" vertical="top"/>
    </xf>
    <xf numFmtId="165" fontId="6" fillId="0" borderId="9" xfId="25" applyNumberFormat="1" applyFont="1" applyFill="1" applyBorder="1" applyAlignment="1">
      <alignment horizontal="center" vertical="top"/>
    </xf>
    <xf numFmtId="0" fontId="41" fillId="0" borderId="9" xfId="25" applyFont="1" applyFill="1" applyBorder="1" applyAlignment="1">
      <alignment vertical="top"/>
    </xf>
    <xf numFmtId="0" fontId="41" fillId="0" borderId="0" xfId="0" applyFont="1" applyAlignment="1"/>
    <xf numFmtId="0" fontId="27" fillId="0" borderId="9" xfId="0" applyFont="1" applyBorder="1" applyAlignment="1">
      <alignment vertical="top" wrapText="1"/>
    </xf>
    <xf numFmtId="0" fontId="35" fillId="0" borderId="9" xfId="0" applyFont="1" applyBorder="1" applyProtection="1">
      <protection locked="0"/>
    </xf>
    <xf numFmtId="49" fontId="8" fillId="0" borderId="9" xfId="5" applyNumberFormat="1" applyFont="1" applyBorder="1" applyAlignment="1">
      <alignment vertical="top" wrapText="1"/>
    </xf>
    <xf numFmtId="0" fontId="40" fillId="0" borderId="0" xfId="25" applyFont="1" applyFill="1" applyAlignment="1">
      <alignment horizontal="center" vertical="top"/>
    </xf>
    <xf numFmtId="0" fontId="40" fillId="0" borderId="0" xfId="25" applyFont="1" applyFill="1" applyAlignment="1">
      <alignment vertical="top"/>
    </xf>
    <xf numFmtId="49" fontId="40" fillId="0" borderId="9" xfId="25" applyNumberFormat="1" applyFont="1" applyFill="1" applyBorder="1" applyAlignment="1">
      <alignment horizontal="center" vertical="top"/>
    </xf>
    <xf numFmtId="49" fontId="9" fillId="3" borderId="4" xfId="2" applyNumberFormat="1" applyFont="1" applyFill="1" applyBorder="1" applyAlignment="1">
      <alignment vertical="center" wrapText="1"/>
    </xf>
    <xf numFmtId="0" fontId="40" fillId="0" borderId="0" xfId="0" applyFont="1" applyAlignment="1">
      <alignment horizontal="left"/>
    </xf>
    <xf numFmtId="0" fontId="40" fillId="0" borderId="0" xfId="25" applyFont="1" applyFill="1" applyAlignment="1">
      <alignment horizontal="left" vertical="top" wrapText="1"/>
    </xf>
    <xf numFmtId="0" fontId="41" fillId="0" borderId="9" xfId="25" applyFont="1" applyFill="1" applyBorder="1" applyAlignment="1">
      <alignment horizontal="left" vertical="top"/>
    </xf>
    <xf numFmtId="0" fontId="35" fillId="0" borderId="9" xfId="0" applyFont="1" applyBorder="1" applyAlignment="1">
      <alignment horizontal="center" vertical="center" wrapText="1"/>
    </xf>
    <xf numFmtId="0" fontId="35" fillId="4" borderId="9" xfId="0" applyFont="1" applyFill="1" applyBorder="1" applyAlignment="1">
      <alignment horizontal="center" vertical="center" wrapText="1"/>
    </xf>
    <xf numFmtId="0" fontId="27" fillId="0" borderId="9" xfId="7" applyFont="1" applyFill="1" applyBorder="1" applyAlignment="1">
      <alignment horizontal="center" vertical="center"/>
    </xf>
    <xf numFmtId="0" fontId="43" fillId="0" borderId="9" xfId="25" applyFont="1" applyFill="1" applyBorder="1" applyAlignment="1">
      <alignment horizontal="center" vertical="top"/>
    </xf>
    <xf numFmtId="0" fontId="8" fillId="0" borderId="9" xfId="5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textRotation="90" wrapText="1"/>
    </xf>
    <xf numFmtId="0" fontId="9" fillId="0" borderId="9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textRotation="90" wrapText="1"/>
    </xf>
    <xf numFmtId="0" fontId="9" fillId="0" borderId="9" xfId="2" applyFont="1" applyBorder="1" applyAlignment="1">
      <alignment horizontal="center" vertical="center" textRotation="90" wrapText="1"/>
    </xf>
    <xf numFmtId="10" fontId="34" fillId="4" borderId="9" xfId="1" applyNumberFormat="1" applyFont="1" applyFill="1" applyBorder="1" applyAlignment="1">
      <alignment horizontal="center" vertical="center" wrapText="1"/>
    </xf>
    <xf numFmtId="0" fontId="9" fillId="0" borderId="9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textRotation="90" wrapText="1"/>
    </xf>
    <xf numFmtId="0" fontId="2" fillId="0" borderId="0" xfId="26" applyAlignment="1">
      <alignment vertical="top" wrapText="1"/>
    </xf>
    <xf numFmtId="0" fontId="2" fillId="0" borderId="0" xfId="26" applyAlignment="1">
      <alignment horizontal="center"/>
    </xf>
    <xf numFmtId="0" fontId="4" fillId="0" borderId="0" xfId="26" applyFont="1" applyAlignment="1">
      <alignment horizontal="center"/>
    </xf>
    <xf numFmtId="0" fontId="2" fillId="0" borderId="0" xfId="26"/>
    <xf numFmtId="0" fontId="6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left" vertical="center" wrapText="1"/>
    </xf>
    <xf numFmtId="0" fontId="28" fillId="0" borderId="0" xfId="2" applyFont="1" applyBorder="1" applyAlignment="1">
      <alignment horizontal="center" vertical="center" wrapText="1"/>
    </xf>
    <xf numFmtId="0" fontId="28" fillId="0" borderId="11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textRotation="90" wrapText="1"/>
    </xf>
    <xf numFmtId="0" fontId="28" fillId="0" borderId="9" xfId="2" applyFont="1" applyFill="1" applyBorder="1" applyAlignment="1">
      <alignment horizontal="center" vertical="center" wrapText="1"/>
    </xf>
    <xf numFmtId="1" fontId="28" fillId="0" borderId="9" xfId="26" applyNumberFormat="1" applyFont="1" applyFill="1" applyBorder="1" applyAlignment="1">
      <alignment horizontal="center" vertical="center"/>
    </xf>
    <xf numFmtId="0" fontId="4" fillId="0" borderId="0" xfId="26" applyFont="1"/>
    <xf numFmtId="0" fontId="34" fillId="0" borderId="9" xfId="13" applyFont="1" applyBorder="1" applyAlignment="1">
      <alignment vertical="top" wrapText="1"/>
    </xf>
    <xf numFmtId="1" fontId="28" fillId="0" borderId="9" xfId="2" applyNumberFormat="1" applyFont="1" applyBorder="1" applyAlignment="1">
      <alignment horizontal="center" vertical="center" wrapText="1"/>
    </xf>
    <xf numFmtId="0" fontId="35" fillId="0" borderId="9" xfId="13" applyFont="1" applyBorder="1" applyAlignment="1">
      <alignment vertical="top" wrapText="1"/>
    </xf>
    <xf numFmtId="0" fontId="7" fillId="0" borderId="9" xfId="26" applyFont="1" applyFill="1" applyBorder="1" applyAlignment="1">
      <alignment horizontal="center" vertical="center"/>
    </xf>
    <xf numFmtId="0" fontId="9" fillId="0" borderId="9" xfId="26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 textRotation="90" wrapText="1"/>
    </xf>
    <xf numFmtId="0" fontId="28" fillId="0" borderId="9" xfId="26" applyFont="1" applyBorder="1" applyAlignment="1">
      <alignment horizontal="center" vertical="center"/>
    </xf>
    <xf numFmtId="0" fontId="2" fillId="0" borderId="9" xfId="26" applyBorder="1" applyAlignment="1">
      <alignment horizontal="center" vertical="center"/>
    </xf>
    <xf numFmtId="1" fontId="28" fillId="0" borderId="9" xfId="26" applyNumberFormat="1" applyFont="1" applyBorder="1" applyAlignment="1">
      <alignment horizontal="center" vertical="center"/>
    </xf>
    <xf numFmtId="0" fontId="34" fillId="0" borderId="15" xfId="13" applyFont="1" applyBorder="1" applyAlignment="1">
      <alignment vertical="top" wrapText="1"/>
    </xf>
    <xf numFmtId="1" fontId="7" fillId="0" borderId="15" xfId="26" applyNumberFormat="1" applyFont="1" applyFill="1" applyBorder="1" applyAlignment="1">
      <alignment horizontal="center" vertical="center"/>
    </xf>
    <xf numFmtId="0" fontId="5" fillId="0" borderId="9" xfId="26" applyFont="1" applyBorder="1" applyAlignment="1">
      <alignment horizontal="center" vertical="center"/>
    </xf>
    <xf numFmtId="0" fontId="2" fillId="0" borderId="0" xfId="26" applyAlignment="1">
      <alignment vertical="center"/>
    </xf>
    <xf numFmtId="1" fontId="7" fillId="0" borderId="9" xfId="26" applyNumberFormat="1" applyFont="1" applyFill="1" applyBorder="1" applyAlignment="1">
      <alignment horizontal="center" vertical="center"/>
    </xf>
    <xf numFmtId="0" fontId="19" fillId="0" borderId="9" xfId="0" applyFont="1" applyBorder="1" applyAlignment="1" applyProtection="1">
      <alignment vertical="top" wrapText="1"/>
      <protection locked="0"/>
    </xf>
    <xf numFmtId="0" fontId="19" fillId="0" borderId="9" xfId="16" applyFont="1" applyBorder="1" applyAlignment="1" applyProtection="1">
      <alignment vertical="top" wrapText="1"/>
      <protection locked="0"/>
    </xf>
    <xf numFmtId="0" fontId="9" fillId="0" borderId="9" xfId="26" applyFont="1" applyBorder="1" applyAlignment="1">
      <alignment vertical="top" wrapText="1"/>
    </xf>
    <xf numFmtId="0" fontId="19" fillId="0" borderId="9" xfId="0" applyFont="1" applyBorder="1" applyAlignment="1" applyProtection="1">
      <alignment vertical="top"/>
      <protection locked="0"/>
    </xf>
    <xf numFmtId="0" fontId="44" fillId="7" borderId="1" xfId="2" applyNumberFormat="1" applyFont="1" applyFill="1" applyBorder="1" applyAlignment="1">
      <alignment horizontal="center" vertical="center" wrapText="1"/>
    </xf>
    <xf numFmtId="10" fontId="44" fillId="7" borderId="1" xfId="2" applyNumberFormat="1" applyFont="1" applyFill="1" applyBorder="1" applyAlignment="1">
      <alignment horizontal="center" vertical="center" wrapText="1"/>
    </xf>
    <xf numFmtId="0" fontId="7" fillId="7" borderId="2" xfId="2" applyFont="1" applyFill="1" applyBorder="1" applyAlignment="1">
      <alignment horizontal="center" vertical="center" wrapText="1"/>
    </xf>
    <xf numFmtId="49" fontId="9" fillId="7" borderId="2" xfId="2" applyNumberFormat="1" applyFont="1" applyFill="1" applyBorder="1" applyAlignment="1">
      <alignment horizontal="left" vertical="center" wrapText="1"/>
    </xf>
    <xf numFmtId="0" fontId="9" fillId="7" borderId="2" xfId="2" applyFont="1" applyFill="1" applyBorder="1" applyAlignment="1">
      <alignment horizontal="left" vertical="center" wrapText="1"/>
    </xf>
    <xf numFmtId="49" fontId="45" fillId="7" borderId="2" xfId="2" applyNumberFormat="1" applyFont="1" applyFill="1" applyBorder="1" applyAlignment="1">
      <alignment horizontal="left" vertical="center" wrapText="1"/>
    </xf>
    <xf numFmtId="0" fontId="45" fillId="7" borderId="2" xfId="2" applyFont="1" applyFill="1" applyBorder="1" applyAlignment="1">
      <alignment horizontal="left" vertical="center" wrapText="1"/>
    </xf>
    <xf numFmtId="0" fontId="46" fillId="7" borderId="2" xfId="2" applyFont="1" applyFill="1" applyBorder="1" applyAlignment="1">
      <alignment vertical="center" wrapText="1"/>
    </xf>
    <xf numFmtId="0" fontId="9" fillId="0" borderId="9" xfId="2" applyFont="1" applyFill="1" applyBorder="1" applyAlignment="1">
      <alignment horizontal="center" vertical="center"/>
    </xf>
    <xf numFmtId="0" fontId="4" fillId="0" borderId="0" xfId="2" applyNumberFormat="1" applyFont="1" applyFill="1" applyAlignment="1"/>
    <xf numFmtId="49" fontId="16" fillId="0" borderId="9" xfId="0" applyNumberFormat="1" applyFont="1" applyFill="1" applyBorder="1" applyAlignment="1">
      <alignment horizontal="center" vertical="center"/>
    </xf>
    <xf numFmtId="1" fontId="17" fillId="0" borderId="9" xfId="2" applyNumberFormat="1" applyFont="1" applyFill="1" applyBorder="1" applyAlignment="1">
      <alignment horizontal="center" vertical="center" wrapText="1"/>
    </xf>
    <xf numFmtId="1" fontId="16" fillId="0" borderId="9" xfId="0" applyNumberFormat="1" applyFont="1" applyFill="1" applyBorder="1" applyAlignment="1">
      <alignment horizontal="center" vertical="center"/>
    </xf>
    <xf numFmtId="0" fontId="2" fillId="0" borderId="0" xfId="2" applyNumberFormat="1" applyFill="1" applyAlignment="1">
      <alignment horizontal="center"/>
    </xf>
    <xf numFmtId="49" fontId="7" fillId="0" borderId="9" xfId="5" applyNumberFormat="1" applyFont="1" applyFill="1" applyBorder="1" applyAlignment="1">
      <alignment horizontal="center" vertical="center"/>
    </xf>
    <xf numFmtId="0" fontId="44" fillId="0" borderId="9" xfId="2" applyNumberFormat="1" applyFont="1" applyFill="1" applyBorder="1" applyAlignment="1">
      <alignment horizontal="center" vertical="center" wrapText="1"/>
    </xf>
    <xf numFmtId="1" fontId="9" fillId="4" borderId="9" xfId="2" applyNumberFormat="1" applyFont="1" applyFill="1" applyBorder="1" applyAlignment="1">
      <alignment horizontal="center" vertical="center"/>
    </xf>
    <xf numFmtId="10" fontId="5" fillId="0" borderId="9" xfId="1" applyNumberFormat="1" applyFont="1" applyFill="1" applyBorder="1"/>
    <xf numFmtId="10" fontId="9" fillId="0" borderId="9" xfId="1" applyNumberFormat="1" applyFont="1" applyFill="1" applyBorder="1" applyAlignment="1">
      <alignment horizontal="center" vertical="top"/>
    </xf>
    <xf numFmtId="10" fontId="7" fillId="0" borderId="9" xfId="1" applyNumberFormat="1" applyFont="1" applyFill="1" applyBorder="1" applyAlignment="1">
      <alignment horizontal="center" vertical="center"/>
    </xf>
    <xf numFmtId="10" fontId="5" fillId="0" borderId="9" xfId="1" applyNumberFormat="1" applyFont="1" applyFill="1" applyBorder="1" applyAlignment="1">
      <alignment horizontal="center" vertical="center"/>
    </xf>
    <xf numFmtId="10" fontId="9" fillId="0" borderId="9" xfId="1" applyNumberFormat="1" applyFont="1" applyFill="1" applyBorder="1" applyAlignment="1">
      <alignment horizontal="center" vertical="center"/>
    </xf>
    <xf numFmtId="10" fontId="5" fillId="0" borderId="9" xfId="2" applyNumberFormat="1" applyFont="1" applyFill="1" applyBorder="1"/>
    <xf numFmtId="10" fontId="7" fillId="0" borderId="0" xfId="2" applyNumberFormat="1" applyFont="1" applyFill="1" applyAlignment="1">
      <alignment horizontal="center" vertical="top" wrapText="1"/>
    </xf>
    <xf numFmtId="0" fontId="9" fillId="0" borderId="0" xfId="2" applyFont="1" applyFill="1" applyAlignment="1">
      <alignment horizontal="center" vertical="top" wrapText="1"/>
    </xf>
    <xf numFmtId="0" fontId="28" fillId="0" borderId="0" xfId="2" applyFont="1" applyFill="1" applyBorder="1" applyAlignment="1">
      <alignment horizontal="center" vertical="top" wrapText="1"/>
    </xf>
    <xf numFmtId="0" fontId="8" fillId="0" borderId="0" xfId="2" applyFont="1" applyFill="1" applyBorder="1" applyAlignment="1">
      <alignment horizontal="center" vertical="top" wrapText="1"/>
    </xf>
    <xf numFmtId="0" fontId="9" fillId="0" borderId="9" xfId="2" applyFont="1" applyFill="1" applyBorder="1" applyAlignment="1">
      <alignment horizontal="center" vertical="center" wrapText="1"/>
    </xf>
    <xf numFmtId="10" fontId="9" fillId="0" borderId="15" xfId="2" applyNumberFormat="1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textRotation="90" wrapText="1"/>
    </xf>
    <xf numFmtId="0" fontId="11" fillId="0" borderId="9" xfId="24" applyFont="1" applyFill="1" applyBorder="1" applyAlignment="1">
      <alignment horizontal="center" vertical="center" wrapText="1"/>
    </xf>
    <xf numFmtId="1" fontId="19" fillId="0" borderId="9" xfId="7" applyNumberFormat="1" applyFont="1" applyFill="1" applyBorder="1" applyAlignment="1">
      <alignment horizontal="center" vertical="center" wrapText="1"/>
    </xf>
    <xf numFmtId="1" fontId="16" fillId="0" borderId="9" xfId="7" applyNumberFormat="1" applyFont="1" applyFill="1" applyBorder="1" applyAlignment="1">
      <alignment horizontal="center" vertical="center" wrapText="1"/>
    </xf>
    <xf numFmtId="0" fontId="16" fillId="0" borderId="9" xfId="7" applyFont="1" applyFill="1" applyBorder="1"/>
    <xf numFmtId="0" fontId="19" fillId="0" borderId="9" xfId="7" applyFont="1" applyFill="1" applyBorder="1"/>
    <xf numFmtId="0" fontId="16" fillId="0" borderId="9" xfId="7" applyFont="1" applyFill="1" applyBorder="1" applyAlignment="1">
      <alignment horizontal="center" vertical="top"/>
    </xf>
    <xf numFmtId="0" fontId="19" fillId="0" borderId="9" xfId="7" applyFont="1" applyFill="1" applyBorder="1" applyAlignment="1">
      <alignment horizontal="center" vertical="top"/>
    </xf>
    <xf numFmtId="1" fontId="7" fillId="0" borderId="9" xfId="21" applyNumberFormat="1" applyFont="1" applyFill="1" applyBorder="1" applyAlignment="1">
      <alignment horizontal="center" vertical="center" wrapText="1"/>
    </xf>
    <xf numFmtId="1" fontId="9" fillId="0" borderId="9" xfId="21" applyNumberFormat="1" applyFont="1" applyFill="1" applyBorder="1" applyAlignment="1">
      <alignment horizontal="center" vertical="center" wrapText="1"/>
    </xf>
    <xf numFmtId="165" fontId="9" fillId="0" borderId="9" xfId="21" applyNumberFormat="1" applyFont="1" applyFill="1" applyBorder="1" applyAlignment="1">
      <alignment horizontal="center" vertical="center" wrapText="1"/>
    </xf>
    <xf numFmtId="0" fontId="16" fillId="0" borderId="9" xfId="7" applyFont="1" applyFill="1" applyBorder="1" applyAlignment="1">
      <alignment horizontal="center" vertical="center" wrapText="1"/>
    </xf>
    <xf numFmtId="10" fontId="16" fillId="0" borderId="0" xfId="7" applyNumberFormat="1" applyFont="1" applyFill="1"/>
    <xf numFmtId="0" fontId="19" fillId="0" borderId="0" xfId="7" applyFont="1" applyFill="1" applyAlignment="1">
      <alignment horizontal="center"/>
    </xf>
    <xf numFmtId="0" fontId="9" fillId="0" borderId="15" xfId="6" applyNumberFormat="1" applyFont="1" applyFill="1" applyBorder="1" applyAlignment="1">
      <alignment horizontal="center" vertical="center" wrapText="1"/>
    </xf>
    <xf numFmtId="49" fontId="9" fillId="0" borderId="9" xfId="6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vertical="center" textRotation="90" wrapText="1"/>
    </xf>
    <xf numFmtId="49" fontId="17" fillId="0" borderId="9" xfId="2" applyNumberFormat="1" applyFont="1" applyFill="1" applyBorder="1" applyAlignment="1">
      <alignment horizontal="center" vertical="center" wrapText="1"/>
    </xf>
    <xf numFmtId="49" fontId="17" fillId="0" borderId="15" xfId="2" applyNumberFormat="1" applyFont="1" applyFill="1" applyBorder="1" applyAlignment="1">
      <alignment horizontal="center" vertical="center" wrapText="1"/>
    </xf>
    <xf numFmtId="9" fontId="9" fillId="0" borderId="9" xfId="21" applyNumberFormat="1" applyFont="1" applyFill="1" applyBorder="1" applyAlignment="1">
      <alignment horizontal="center" vertical="center" wrapText="1"/>
    </xf>
    <xf numFmtId="0" fontId="4" fillId="0" borderId="0" xfId="2" applyNumberFormat="1" applyFont="1" applyFill="1" applyAlignment="1">
      <alignment horizontal="center"/>
    </xf>
    <xf numFmtId="0" fontId="3" fillId="0" borderId="0" xfId="2" applyFont="1" applyFill="1"/>
    <xf numFmtId="0" fontId="5" fillId="0" borderId="0" xfId="2" applyFont="1" applyFill="1"/>
    <xf numFmtId="49" fontId="17" fillId="0" borderId="2" xfId="2" applyNumberFormat="1" applyFont="1" applyFill="1" applyBorder="1" applyAlignment="1">
      <alignment vertical="top" wrapText="1"/>
    </xf>
    <xf numFmtId="0" fontId="23" fillId="0" borderId="2" xfId="2" applyFont="1" applyFill="1" applyBorder="1" applyAlignment="1">
      <alignment vertical="top" wrapText="1"/>
    </xf>
    <xf numFmtId="0" fontId="9" fillId="0" borderId="2" xfId="3" applyFont="1" applyFill="1" applyBorder="1" applyAlignment="1">
      <alignment vertical="top" wrapText="1"/>
    </xf>
    <xf numFmtId="0" fontId="9" fillId="0" borderId="16" xfId="2" applyFont="1" applyFill="1" applyBorder="1" applyAlignment="1">
      <alignment vertical="top" wrapText="1"/>
    </xf>
    <xf numFmtId="0" fontId="6" fillId="0" borderId="0" xfId="3" applyFont="1" applyFill="1" applyAlignment="1">
      <alignment horizontal="center" vertical="center" wrapText="1"/>
    </xf>
    <xf numFmtId="0" fontId="9" fillId="0" borderId="2" xfId="2" applyFont="1" applyFill="1" applyBorder="1" applyAlignment="1">
      <alignment vertical="center" wrapText="1"/>
    </xf>
    <xf numFmtId="0" fontId="22" fillId="0" borderId="2" xfId="7" applyFont="1" applyFill="1" applyBorder="1" applyAlignment="1">
      <alignment vertical="top" wrapText="1"/>
    </xf>
    <xf numFmtId="49" fontId="9" fillId="0" borderId="2" xfId="5" applyNumberFormat="1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9" xfId="2" applyFont="1" applyFill="1" applyBorder="1"/>
    <xf numFmtId="0" fontId="3" fillId="0" borderId="0" xfId="2" applyFont="1" applyFill="1" applyAlignment="1">
      <alignment vertical="top"/>
    </xf>
    <xf numFmtId="0" fontId="6" fillId="0" borderId="0" xfId="3" applyFont="1" applyFill="1" applyAlignment="1">
      <alignment horizontal="center" vertical="top" wrapText="1"/>
    </xf>
    <xf numFmtId="49" fontId="13" fillId="0" borderId="9" xfId="2" applyNumberFormat="1" applyFont="1" applyFill="1" applyBorder="1" applyAlignment="1">
      <alignment horizontal="center" vertical="top" wrapText="1"/>
    </xf>
    <xf numFmtId="0" fontId="7" fillId="7" borderId="2" xfId="2" applyFont="1" applyFill="1" applyBorder="1" applyAlignment="1">
      <alignment horizontal="center" vertical="top" wrapText="1"/>
    </xf>
    <xf numFmtId="49" fontId="9" fillId="7" borderId="2" xfId="2" applyNumberFormat="1" applyFont="1" applyFill="1" applyBorder="1" applyAlignment="1">
      <alignment horizontal="left" vertical="top" wrapText="1"/>
    </xf>
    <xf numFmtId="0" fontId="9" fillId="7" borderId="2" xfId="2" applyFont="1" applyFill="1" applyBorder="1" applyAlignment="1">
      <alignment horizontal="left" vertical="top" wrapText="1"/>
    </xf>
    <xf numFmtId="0" fontId="7" fillId="0" borderId="2" xfId="2" applyFont="1" applyFill="1" applyBorder="1" applyAlignment="1">
      <alignment horizontal="left" vertical="top" wrapText="1"/>
    </xf>
    <xf numFmtId="49" fontId="45" fillId="7" borderId="2" xfId="2" applyNumberFormat="1" applyFont="1" applyFill="1" applyBorder="1" applyAlignment="1">
      <alignment horizontal="left" vertical="top" wrapText="1"/>
    </xf>
    <xf numFmtId="0" fontId="45" fillId="7" borderId="2" xfId="2" applyFont="1" applyFill="1" applyBorder="1" applyAlignment="1">
      <alignment horizontal="left" vertical="top" wrapText="1"/>
    </xf>
    <xf numFmtId="0" fontId="46" fillId="7" borderId="2" xfId="2" applyFont="1" applyFill="1" applyBorder="1" applyAlignment="1">
      <alignment vertical="top" wrapText="1"/>
    </xf>
    <xf numFmtId="49" fontId="22" fillId="0" borderId="2" xfId="7" applyNumberFormat="1" applyFont="1" applyFill="1" applyBorder="1" applyAlignment="1">
      <alignment vertical="top" wrapText="1"/>
    </xf>
    <xf numFmtId="0" fontId="9" fillId="0" borderId="16" xfId="3" applyFont="1" applyFill="1" applyBorder="1" applyAlignment="1">
      <alignment vertical="top" wrapText="1"/>
    </xf>
    <xf numFmtId="49" fontId="28" fillId="0" borderId="2" xfId="7" applyNumberFormat="1" applyFont="1" applyFill="1" applyBorder="1" applyAlignment="1">
      <alignment horizontal="left" vertical="top"/>
    </xf>
    <xf numFmtId="0" fontId="2" fillId="0" borderId="0" xfId="2" applyFill="1" applyAlignment="1">
      <alignment vertical="top"/>
    </xf>
    <xf numFmtId="0" fontId="16" fillId="0" borderId="20" xfId="0" applyFont="1" applyFill="1" applyBorder="1" applyAlignment="1">
      <alignment horizontal="center" vertical="center"/>
    </xf>
    <xf numFmtId="0" fontId="9" fillId="7" borderId="1" xfId="2" applyNumberFormat="1" applyFont="1" applyFill="1" applyBorder="1" applyAlignment="1">
      <alignment horizontal="center" vertical="center" wrapText="1"/>
    </xf>
    <xf numFmtId="10" fontId="9" fillId="7" borderId="1" xfId="2" applyNumberFormat="1" applyFont="1" applyFill="1" applyBorder="1" applyAlignment="1">
      <alignment horizontal="center" vertical="center" wrapText="1"/>
    </xf>
    <xf numFmtId="49" fontId="11" fillId="7" borderId="9" xfId="2" applyNumberFormat="1" applyFont="1" applyFill="1" applyBorder="1" applyAlignment="1">
      <alignment horizontal="center" vertical="center" wrapText="1"/>
    </xf>
    <xf numFmtId="164" fontId="11" fillId="7" borderId="9" xfId="2" applyNumberFormat="1" applyFont="1" applyFill="1" applyBorder="1" applyAlignment="1">
      <alignment horizontal="center" vertical="center" wrapText="1"/>
    </xf>
    <xf numFmtId="164" fontId="11" fillId="0" borderId="15" xfId="2" applyNumberFormat="1" applyFont="1" applyFill="1" applyBorder="1" applyAlignment="1">
      <alignment horizontal="center" vertical="center" wrapText="1"/>
    </xf>
    <xf numFmtId="164" fontId="11" fillId="0" borderId="9" xfId="2" applyNumberFormat="1" applyFont="1" applyFill="1" applyBorder="1" applyAlignment="1">
      <alignment horizontal="center" vertical="center" wrapText="1"/>
    </xf>
    <xf numFmtId="164" fontId="11" fillId="7" borderId="15" xfId="2" applyNumberFormat="1" applyFont="1" applyFill="1" applyBorder="1" applyAlignment="1">
      <alignment horizontal="center" vertical="center" wrapText="1"/>
    </xf>
    <xf numFmtId="0" fontId="17" fillId="7" borderId="2" xfId="2" applyFont="1" applyFill="1" applyBorder="1" applyAlignment="1">
      <alignment vertical="center" wrapText="1"/>
    </xf>
    <xf numFmtId="0" fontId="17" fillId="0" borderId="2" xfId="2" applyFont="1" applyBorder="1" applyAlignment="1">
      <alignment vertical="top" wrapText="1"/>
    </xf>
    <xf numFmtId="0" fontId="22" fillId="0" borderId="2" xfId="7" applyFont="1" applyBorder="1" applyAlignment="1">
      <alignment vertical="top" wrapText="1"/>
    </xf>
    <xf numFmtId="49" fontId="7" fillId="2" borderId="2" xfId="7" applyNumberFormat="1" applyFont="1" applyFill="1" applyBorder="1" applyAlignment="1">
      <alignment horizontal="left"/>
    </xf>
    <xf numFmtId="49" fontId="9" fillId="0" borderId="2" xfId="5" applyNumberFormat="1" applyFont="1" applyBorder="1" applyAlignment="1">
      <alignment vertical="top" wrapText="1"/>
    </xf>
    <xf numFmtId="0" fontId="9" fillId="0" borderId="9" xfId="2" applyFont="1" applyFill="1" applyBorder="1" applyAlignment="1">
      <alignment horizontal="center" vertical="center" wrapText="1"/>
    </xf>
    <xf numFmtId="10" fontId="7" fillId="0" borderId="9" xfId="1" applyNumberFormat="1" applyFont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9" fillId="0" borderId="9" xfId="2" applyNumberFormat="1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top"/>
    </xf>
    <xf numFmtId="0" fontId="9" fillId="0" borderId="0" xfId="2" applyFont="1" applyFill="1" applyAlignment="1">
      <alignment horizontal="center" vertical="top" wrapText="1"/>
    </xf>
    <xf numFmtId="0" fontId="40" fillId="0" borderId="0" xfId="25" applyFont="1" applyFill="1" applyAlignment="1">
      <alignment horizontal="center" vertical="top" wrapText="1"/>
    </xf>
    <xf numFmtId="0" fontId="9" fillId="0" borderId="1" xfId="2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49" fontId="45" fillId="7" borderId="2" xfId="2" applyNumberFormat="1" applyFont="1" applyFill="1" applyBorder="1" applyAlignment="1">
      <alignment horizontal="right" vertical="center" wrapText="1"/>
    </xf>
    <xf numFmtId="0" fontId="45" fillId="7" borderId="2" xfId="2" applyFont="1" applyFill="1" applyBorder="1" applyAlignment="1">
      <alignment horizontal="right" vertical="center" wrapText="1"/>
    </xf>
    <xf numFmtId="0" fontId="9" fillId="7" borderId="2" xfId="2" applyFont="1" applyFill="1" applyBorder="1" applyAlignment="1">
      <alignment horizontal="right" vertical="center" wrapText="1"/>
    </xf>
    <xf numFmtId="49" fontId="9" fillId="7" borderId="2" xfId="2" applyNumberFormat="1" applyFont="1" applyFill="1" applyBorder="1" applyAlignment="1">
      <alignment horizontal="right" vertical="center" wrapText="1"/>
    </xf>
    <xf numFmtId="9" fontId="34" fillId="0" borderId="9" xfId="1" applyNumberFormat="1" applyFont="1" applyFill="1" applyBorder="1" applyAlignment="1">
      <alignment horizontal="center" vertical="center" wrapText="1"/>
    </xf>
    <xf numFmtId="10" fontId="28" fillId="0" borderId="9" xfId="1" applyNumberFormat="1" applyFont="1" applyFill="1" applyBorder="1" applyAlignment="1">
      <alignment horizontal="center" vertical="top" wrapText="1"/>
    </xf>
    <xf numFmtId="9" fontId="28" fillId="0" borderId="9" xfId="1" applyNumberFormat="1" applyFont="1" applyFill="1" applyBorder="1" applyAlignment="1">
      <alignment horizontal="center" vertical="top" wrapText="1"/>
    </xf>
    <xf numFmtId="10" fontId="28" fillId="0" borderId="9" xfId="1" applyNumberFormat="1" applyFont="1" applyFill="1" applyBorder="1" applyAlignment="1">
      <alignment horizontal="center" vertical="center" wrapText="1"/>
    </xf>
    <xf numFmtId="9" fontId="28" fillId="0" borderId="9" xfId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right" vertical="center"/>
    </xf>
    <xf numFmtId="0" fontId="1" fillId="0" borderId="0" xfId="27"/>
    <xf numFmtId="0" fontId="1" fillId="0" borderId="0" xfId="27" applyNumberFormat="1"/>
    <xf numFmtId="0" fontId="35" fillId="0" borderId="0" xfId="27" applyFont="1"/>
    <xf numFmtId="0" fontId="1" fillId="0" borderId="9" xfId="27" applyBorder="1" applyAlignment="1" applyProtection="1">
      <alignment horizontal="center"/>
      <protection locked="0"/>
    </xf>
    <xf numFmtId="0" fontId="13" fillId="2" borderId="9" xfId="2" applyNumberFormat="1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1" fontId="7" fillId="4" borderId="9" xfId="27" applyNumberFormat="1" applyFont="1" applyFill="1" applyBorder="1" applyAlignment="1">
      <alignment horizontal="center" vertical="center"/>
    </xf>
    <xf numFmtId="10" fontId="7" fillId="4" borderId="9" xfId="28" applyNumberFormat="1" applyFont="1" applyFill="1" applyBorder="1" applyAlignment="1">
      <alignment horizontal="center" vertical="center"/>
    </xf>
    <xf numFmtId="0" fontId="7" fillId="4" borderId="9" xfId="27" applyNumberFormat="1" applyFont="1" applyFill="1" applyBorder="1" applyAlignment="1">
      <alignment horizontal="center" vertical="center"/>
    </xf>
    <xf numFmtId="9" fontId="7" fillId="4" borderId="9" xfId="28" applyNumberFormat="1" applyFont="1" applyFill="1" applyBorder="1" applyAlignment="1">
      <alignment horizontal="center" vertical="center"/>
    </xf>
    <xf numFmtId="10" fontId="7" fillId="4" borderId="9" xfId="2" applyNumberFormat="1" applyFont="1" applyFill="1" applyBorder="1" applyAlignment="1">
      <alignment horizontal="center" vertical="center" wrapText="1"/>
    </xf>
    <xf numFmtId="49" fontId="7" fillId="4" borderId="2" xfId="2" applyNumberFormat="1" applyFont="1" applyFill="1" applyBorder="1" applyAlignment="1">
      <alignment horizontal="right" vertical="center" wrapText="1"/>
    </xf>
    <xf numFmtId="0" fontId="7" fillId="4" borderId="2" xfId="2" applyFont="1" applyFill="1" applyBorder="1" applyAlignment="1">
      <alignment horizontal="right" vertical="center" wrapText="1"/>
    </xf>
    <xf numFmtId="0" fontId="7" fillId="4" borderId="9" xfId="27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left" vertical="center" wrapText="1"/>
    </xf>
    <xf numFmtId="10" fontId="7" fillId="0" borderId="9" xfId="28" applyNumberFormat="1" applyFont="1" applyFill="1" applyBorder="1" applyAlignment="1">
      <alignment horizontal="center" vertical="center"/>
    </xf>
    <xf numFmtId="9" fontId="7" fillId="0" borderId="9" xfId="28" applyNumberFormat="1" applyFont="1" applyFill="1" applyBorder="1" applyAlignment="1">
      <alignment horizontal="center" vertical="center"/>
    </xf>
    <xf numFmtId="10" fontId="7" fillId="0" borderId="9" xfId="2" applyNumberFormat="1" applyFont="1" applyFill="1" applyBorder="1" applyAlignment="1">
      <alignment horizontal="center" vertical="center" wrapText="1"/>
    </xf>
    <xf numFmtId="0" fontId="1" fillId="0" borderId="0" xfId="27" applyFill="1"/>
    <xf numFmtId="49" fontId="9" fillId="0" borderId="9" xfId="27" applyNumberFormat="1" applyFont="1" applyFill="1" applyBorder="1" applyAlignment="1">
      <alignment horizontal="center" vertical="center"/>
    </xf>
    <xf numFmtId="0" fontId="9" fillId="0" borderId="9" xfId="27" applyFont="1" applyFill="1" applyBorder="1" applyAlignment="1">
      <alignment horizontal="center" vertical="center"/>
    </xf>
    <xf numFmtId="0" fontId="7" fillId="0" borderId="9" xfId="28" applyNumberFormat="1" applyFont="1" applyFill="1" applyBorder="1" applyAlignment="1">
      <alignment horizontal="center" vertical="center"/>
    </xf>
    <xf numFmtId="0" fontId="1" fillId="0" borderId="9" xfId="27" applyFill="1" applyBorder="1" applyAlignment="1" applyProtection="1">
      <alignment horizontal="center" vertical="center"/>
      <protection locked="0"/>
    </xf>
    <xf numFmtId="49" fontId="22" fillId="0" borderId="2" xfId="7" applyNumberFormat="1" applyFont="1" applyFill="1" applyBorder="1" applyAlignment="1">
      <alignment vertical="center" wrapText="1"/>
    </xf>
    <xf numFmtId="9" fontId="7" fillId="0" borderId="9" xfId="2" applyNumberFormat="1" applyFont="1" applyFill="1" applyBorder="1" applyAlignment="1">
      <alignment horizontal="center" vertical="center" wrapText="1"/>
    </xf>
    <xf numFmtId="1" fontId="16" fillId="0" borderId="9" xfId="29" applyNumberFormat="1" applyFont="1" applyFill="1" applyBorder="1" applyAlignment="1">
      <alignment horizontal="center" vertical="center"/>
    </xf>
    <xf numFmtId="0" fontId="19" fillId="0" borderId="9" xfId="29" applyFont="1" applyFill="1" applyBorder="1" applyAlignment="1">
      <alignment horizontal="center" vertical="center"/>
    </xf>
    <xf numFmtId="49" fontId="9" fillId="0" borderId="2" xfId="2" applyNumberFormat="1" applyFont="1" applyFill="1" applyBorder="1" applyAlignment="1">
      <alignment horizontal="left" vertical="center" wrapText="1"/>
    </xf>
    <xf numFmtId="0" fontId="9" fillId="0" borderId="9" xfId="27" applyNumberFormat="1" applyFont="1" applyFill="1" applyBorder="1" applyAlignment="1">
      <alignment horizontal="center" vertical="center"/>
    </xf>
    <xf numFmtId="0" fontId="1" fillId="0" borderId="0" xfId="27" applyFill="1" applyAlignment="1">
      <alignment horizontal="center" vertical="center"/>
    </xf>
    <xf numFmtId="0" fontId="1" fillId="0" borderId="9" xfId="27" applyFill="1" applyBorder="1" applyAlignment="1">
      <alignment horizontal="center" vertical="center"/>
    </xf>
    <xf numFmtId="1" fontId="24" fillId="0" borderId="9" xfId="29" applyNumberFormat="1" applyFont="1" applyFill="1" applyBorder="1" applyAlignment="1">
      <alignment horizontal="center" vertical="center"/>
    </xf>
    <xf numFmtId="0" fontId="16" fillId="0" borderId="9" xfId="29" applyFont="1" applyFill="1" applyBorder="1" applyAlignment="1">
      <alignment horizontal="center" vertical="center"/>
    </xf>
    <xf numFmtId="0" fontId="9" fillId="0" borderId="2" xfId="29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 wrapText="1"/>
    </xf>
    <xf numFmtId="49" fontId="7" fillId="0" borderId="2" xfId="7" applyNumberFormat="1" applyFont="1" applyFill="1" applyBorder="1" applyAlignment="1">
      <alignment horizontal="left"/>
    </xf>
    <xf numFmtId="0" fontId="7" fillId="0" borderId="9" xfId="27" applyFont="1" applyFill="1" applyBorder="1" applyAlignment="1">
      <alignment horizontal="center" vertical="center"/>
    </xf>
    <xf numFmtId="1" fontId="7" fillId="0" borderId="9" xfId="2" applyNumberFormat="1" applyFont="1" applyFill="1" applyBorder="1" applyAlignment="1">
      <alignment horizontal="center" vertical="center"/>
    </xf>
    <xf numFmtId="0" fontId="1" fillId="0" borderId="0" xfId="27" applyProtection="1">
      <protection locked="0"/>
    </xf>
    <xf numFmtId="0" fontId="1" fillId="0" borderId="0" xfId="27" applyNumberFormat="1" applyProtection="1">
      <protection locked="0"/>
    </xf>
    <xf numFmtId="0" fontId="35" fillId="0" borderId="0" xfId="27" applyFont="1" applyAlignment="1">
      <alignment vertical="top"/>
    </xf>
    <xf numFmtId="0" fontId="1" fillId="0" borderId="9" xfId="27" applyBorder="1" applyProtection="1">
      <protection locked="0"/>
    </xf>
    <xf numFmtId="9" fontId="7" fillId="4" borderId="9" xfId="2" applyNumberFormat="1" applyFont="1" applyFill="1" applyBorder="1" applyAlignment="1">
      <alignment horizontal="center" vertical="center" wrapText="1"/>
    </xf>
    <xf numFmtId="9" fontId="7" fillId="4" borderId="9" xfId="28" applyFont="1" applyFill="1" applyBorder="1" applyAlignment="1">
      <alignment horizontal="center" vertical="center"/>
    </xf>
    <xf numFmtId="9" fontId="7" fillId="0" borderId="9" xfId="28" applyFont="1" applyFill="1" applyBorder="1" applyAlignment="1">
      <alignment horizontal="center" vertical="center"/>
    </xf>
    <xf numFmtId="0" fontId="19" fillId="0" borderId="9" xfId="27" applyFont="1" applyFill="1" applyBorder="1" applyAlignment="1" applyProtection="1">
      <alignment horizontal="center" vertical="center"/>
      <protection locked="0"/>
    </xf>
    <xf numFmtId="0" fontId="6" fillId="0" borderId="0" xfId="3" applyFont="1" applyAlignment="1">
      <alignment horizontal="center" vertical="center" wrapText="1"/>
    </xf>
    <xf numFmtId="49" fontId="9" fillId="7" borderId="1" xfId="2" applyNumberFormat="1" applyFont="1" applyFill="1" applyBorder="1" applyAlignment="1">
      <alignment horizontal="center" vertical="center" wrapText="1"/>
    </xf>
    <xf numFmtId="49" fontId="9" fillId="7" borderId="8" xfId="2" applyNumberFormat="1" applyFont="1" applyFill="1" applyBorder="1" applyAlignment="1">
      <alignment horizontal="center" vertical="center" wrapText="1"/>
    </xf>
    <xf numFmtId="49" fontId="9" fillId="7" borderId="15" xfId="2" applyNumberFormat="1" applyFont="1" applyFill="1" applyBorder="1" applyAlignment="1">
      <alignment horizontal="center" vertical="center" wrapText="1"/>
    </xf>
    <xf numFmtId="0" fontId="9" fillId="7" borderId="9" xfId="4" applyFont="1" applyFill="1" applyBorder="1" applyAlignment="1">
      <alignment horizontal="center" vertical="center" textRotation="90" wrapText="1"/>
    </xf>
    <xf numFmtId="0" fontId="9" fillId="7" borderId="2" xfId="2" applyFont="1" applyFill="1" applyBorder="1" applyAlignment="1">
      <alignment horizontal="center" vertical="center" wrapText="1"/>
    </xf>
    <xf numFmtId="0" fontId="9" fillId="7" borderId="3" xfId="2" applyFont="1" applyFill="1" applyBorder="1" applyAlignment="1">
      <alignment horizontal="center" vertical="center" wrapText="1"/>
    </xf>
    <xf numFmtId="0" fontId="9" fillId="7" borderId="4" xfId="2" applyFont="1" applyFill="1" applyBorder="1" applyAlignment="1">
      <alignment horizontal="center" vertical="center" wrapText="1"/>
    </xf>
    <xf numFmtId="0" fontId="9" fillId="0" borderId="9" xfId="4" applyFont="1" applyFill="1" applyBorder="1" applyAlignment="1">
      <alignment horizontal="center" vertical="center" wrapText="1"/>
    </xf>
    <xf numFmtId="0" fontId="9" fillId="0" borderId="9" xfId="4" applyFont="1" applyFill="1" applyBorder="1" applyAlignment="1">
      <alignment horizontal="center" vertical="center" textRotation="90" wrapText="1"/>
    </xf>
    <xf numFmtId="0" fontId="9" fillId="0" borderId="9" xfId="2" applyNumberFormat="1" applyFont="1" applyFill="1" applyBorder="1" applyAlignment="1">
      <alignment horizontal="center" vertical="center" wrapText="1"/>
    </xf>
    <xf numFmtId="0" fontId="9" fillId="7" borderId="7" xfId="2" applyNumberFormat="1" applyFont="1" applyFill="1" applyBorder="1" applyAlignment="1">
      <alignment horizontal="center" vertical="center" wrapText="1"/>
    </xf>
    <xf numFmtId="0" fontId="9" fillId="7" borderId="14" xfId="2" applyNumberFormat="1" applyFont="1" applyFill="1" applyBorder="1" applyAlignment="1">
      <alignment horizontal="center" vertical="center" wrapText="1"/>
    </xf>
    <xf numFmtId="0" fontId="9" fillId="7" borderId="12" xfId="2" applyNumberFormat="1" applyFont="1" applyFill="1" applyBorder="1" applyAlignment="1">
      <alignment horizontal="center" vertical="center" wrapText="1"/>
    </xf>
    <xf numFmtId="0" fontId="9" fillId="7" borderId="9" xfId="2" applyFont="1" applyFill="1" applyBorder="1" applyAlignment="1">
      <alignment horizontal="center" vertical="center" textRotation="90" wrapText="1"/>
    </xf>
    <xf numFmtId="0" fontId="9" fillId="7" borderId="9" xfId="2" applyFont="1" applyFill="1" applyBorder="1" applyAlignment="1">
      <alignment horizontal="center" vertical="center"/>
    </xf>
    <xf numFmtId="0" fontId="9" fillId="7" borderId="9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7" borderId="1" xfId="2" applyNumberFormat="1" applyFont="1" applyFill="1" applyBorder="1" applyAlignment="1">
      <alignment horizontal="center" vertical="center" textRotation="90" wrapText="1"/>
    </xf>
    <xf numFmtId="0" fontId="9" fillId="7" borderId="8" xfId="2" applyNumberFormat="1" applyFont="1" applyFill="1" applyBorder="1" applyAlignment="1">
      <alignment horizontal="center" vertical="center" textRotation="90" wrapText="1"/>
    </xf>
    <xf numFmtId="0" fontId="9" fillId="7" borderId="15" xfId="2" applyNumberFormat="1" applyFont="1" applyFill="1" applyBorder="1" applyAlignment="1">
      <alignment horizontal="center" vertical="center" textRotation="90" wrapText="1"/>
    </xf>
    <xf numFmtId="0" fontId="9" fillId="0" borderId="9" xfId="2" applyFont="1" applyFill="1" applyBorder="1" applyAlignment="1">
      <alignment horizontal="center" vertical="center" textRotation="90" wrapText="1"/>
    </xf>
    <xf numFmtId="0" fontId="9" fillId="0" borderId="9" xfId="2" applyNumberFormat="1" applyFont="1" applyFill="1" applyBorder="1" applyAlignment="1">
      <alignment horizontal="center" vertical="center" textRotation="90" wrapText="1"/>
    </xf>
    <xf numFmtId="0" fontId="9" fillId="7" borderId="8" xfId="2" applyFont="1" applyFill="1" applyBorder="1" applyAlignment="1">
      <alignment horizontal="center" vertical="center" textRotation="90" wrapText="1"/>
    </xf>
    <xf numFmtId="0" fontId="9" fillId="7" borderId="15" xfId="2" applyFont="1" applyFill="1" applyBorder="1" applyAlignment="1">
      <alignment horizontal="center" vertical="center" textRotation="90" wrapText="1"/>
    </xf>
    <xf numFmtId="0" fontId="9" fillId="7" borderId="9" xfId="2" applyNumberFormat="1" applyFont="1" applyFill="1" applyBorder="1" applyAlignment="1">
      <alignment horizontal="center" vertical="center" wrapText="1"/>
    </xf>
    <xf numFmtId="0" fontId="9" fillId="0" borderId="5" xfId="2" applyNumberFormat="1" applyFont="1" applyFill="1" applyBorder="1" applyAlignment="1">
      <alignment horizontal="center" vertical="center" wrapText="1"/>
    </xf>
    <xf numFmtId="0" fontId="9" fillId="0" borderId="7" xfId="2" applyNumberFormat="1" applyFont="1" applyFill="1" applyBorder="1" applyAlignment="1">
      <alignment horizontal="center" vertical="center" wrapText="1"/>
    </xf>
    <xf numFmtId="0" fontId="9" fillId="0" borderId="13" xfId="2" applyNumberFormat="1" applyFont="1" applyFill="1" applyBorder="1" applyAlignment="1">
      <alignment horizontal="center" vertical="center" wrapText="1"/>
    </xf>
    <xf numFmtId="0" fontId="9" fillId="0" borderId="14" xfId="2" applyNumberFormat="1" applyFont="1" applyFill="1" applyBorder="1" applyAlignment="1">
      <alignment horizontal="center" vertical="center" wrapText="1"/>
    </xf>
    <xf numFmtId="0" fontId="9" fillId="0" borderId="10" xfId="2" applyNumberFormat="1" applyFont="1" applyFill="1" applyBorder="1" applyAlignment="1">
      <alignment horizontal="center" vertical="center" wrapText="1"/>
    </xf>
    <xf numFmtId="0" fontId="9" fillId="0" borderId="12" xfId="2" applyNumberFormat="1" applyFont="1" applyFill="1" applyBorder="1" applyAlignment="1">
      <alignment horizontal="center" vertical="center" wrapText="1"/>
    </xf>
    <xf numFmtId="0" fontId="9" fillId="7" borderId="5" xfId="2" applyNumberFormat="1" applyFont="1" applyFill="1" applyBorder="1" applyAlignment="1">
      <alignment horizontal="center" vertical="center" wrapText="1"/>
    </xf>
    <xf numFmtId="0" fontId="9" fillId="7" borderId="13" xfId="2" applyNumberFormat="1" applyFont="1" applyFill="1" applyBorder="1" applyAlignment="1">
      <alignment horizontal="center" vertical="center" wrapText="1"/>
    </xf>
    <xf numFmtId="0" fontId="9" fillId="7" borderId="10" xfId="2" applyNumberFormat="1" applyFont="1" applyFill="1" applyBorder="1" applyAlignment="1">
      <alignment horizontal="center" vertical="center" wrapText="1"/>
    </xf>
    <xf numFmtId="0" fontId="44" fillId="7" borderId="9" xfId="2" applyFont="1" applyFill="1" applyBorder="1" applyAlignment="1">
      <alignment horizontal="center" vertical="center" textRotation="90" wrapText="1"/>
    </xf>
    <xf numFmtId="0" fontId="44" fillId="7" borderId="8" xfId="2" applyFont="1" applyFill="1" applyBorder="1" applyAlignment="1">
      <alignment horizontal="center" vertical="center" textRotation="90" wrapText="1"/>
    </xf>
    <xf numFmtId="0" fontId="44" fillId="7" borderId="15" xfId="2" applyFont="1" applyFill="1" applyBorder="1" applyAlignment="1">
      <alignment horizontal="center" vertical="center" textRotation="90" wrapText="1"/>
    </xf>
    <xf numFmtId="0" fontId="44" fillId="7" borderId="9" xfId="2" applyNumberFormat="1" applyFont="1" applyFill="1" applyBorder="1" applyAlignment="1">
      <alignment horizontal="center" vertical="center" wrapText="1"/>
    </xf>
    <xf numFmtId="0" fontId="44" fillId="0" borderId="5" xfId="2" applyNumberFormat="1" applyFont="1" applyFill="1" applyBorder="1" applyAlignment="1">
      <alignment horizontal="center" vertical="center" wrapText="1"/>
    </xf>
    <xf numFmtId="0" fontId="44" fillId="0" borderId="7" xfId="2" applyNumberFormat="1" applyFont="1" applyFill="1" applyBorder="1" applyAlignment="1">
      <alignment horizontal="center" vertical="center" wrapText="1"/>
    </xf>
    <xf numFmtId="0" fontId="44" fillId="0" borderId="13" xfId="2" applyNumberFormat="1" applyFont="1" applyFill="1" applyBorder="1" applyAlignment="1">
      <alignment horizontal="center" vertical="center" wrapText="1"/>
    </xf>
    <xf numFmtId="0" fontId="44" fillId="0" borderId="14" xfId="2" applyNumberFormat="1" applyFont="1" applyFill="1" applyBorder="1" applyAlignment="1">
      <alignment horizontal="center" vertical="center" wrapText="1"/>
    </xf>
    <xf numFmtId="0" fontId="44" fillId="0" borderId="10" xfId="2" applyNumberFormat="1" applyFont="1" applyFill="1" applyBorder="1" applyAlignment="1">
      <alignment horizontal="center" vertical="center" wrapText="1"/>
    </xf>
    <xf numFmtId="0" fontId="44" fillId="0" borderId="12" xfId="2" applyNumberFormat="1" applyFont="1" applyFill="1" applyBorder="1" applyAlignment="1">
      <alignment horizontal="center" vertical="center" wrapText="1"/>
    </xf>
    <xf numFmtId="0" fontId="44" fillId="7" borderId="9" xfId="2" applyFont="1" applyFill="1" applyBorder="1" applyAlignment="1">
      <alignment horizontal="center" vertical="center" wrapText="1"/>
    </xf>
    <xf numFmtId="0" fontId="44" fillId="7" borderId="5" xfId="2" applyNumberFormat="1" applyFont="1" applyFill="1" applyBorder="1" applyAlignment="1">
      <alignment horizontal="center" vertical="center" wrapText="1"/>
    </xf>
    <xf numFmtId="0" fontId="44" fillId="7" borderId="13" xfId="2" applyNumberFormat="1" applyFont="1" applyFill="1" applyBorder="1" applyAlignment="1">
      <alignment horizontal="center" vertical="center" wrapText="1"/>
    </xf>
    <xf numFmtId="0" fontId="44" fillId="7" borderId="10" xfId="2" applyNumberFormat="1" applyFont="1" applyFill="1" applyBorder="1" applyAlignment="1">
      <alignment horizontal="center" vertical="center" wrapText="1"/>
    </xf>
    <xf numFmtId="0" fontId="44" fillId="0" borderId="9" xfId="4" applyFont="1" applyFill="1" applyBorder="1" applyAlignment="1">
      <alignment horizontal="center" vertical="center" textRotation="90" wrapText="1"/>
    </xf>
    <xf numFmtId="0" fontId="44" fillId="7" borderId="9" xfId="4" applyFont="1" applyFill="1" applyBorder="1" applyAlignment="1">
      <alignment horizontal="center" vertical="center" textRotation="90" wrapText="1"/>
    </xf>
    <xf numFmtId="0" fontId="44" fillId="0" borderId="9" xfId="2" applyFont="1" applyFill="1" applyBorder="1" applyAlignment="1">
      <alignment horizontal="center" vertical="center" wrapText="1"/>
    </xf>
    <xf numFmtId="0" fontId="44" fillId="7" borderId="1" xfId="2" applyNumberFormat="1" applyFont="1" applyFill="1" applyBorder="1" applyAlignment="1">
      <alignment horizontal="center" vertical="center" textRotation="90" wrapText="1"/>
    </xf>
    <xf numFmtId="0" fontId="44" fillId="7" borderId="8" xfId="2" applyNumberFormat="1" applyFont="1" applyFill="1" applyBorder="1" applyAlignment="1">
      <alignment horizontal="center" vertical="center" textRotation="90" wrapText="1"/>
    </xf>
    <xf numFmtId="0" fontId="44" fillId="7" borderId="15" xfId="2" applyNumberFormat="1" applyFont="1" applyFill="1" applyBorder="1" applyAlignment="1">
      <alignment horizontal="center" vertical="center" textRotation="90" wrapText="1"/>
    </xf>
    <xf numFmtId="0" fontId="44" fillId="0" borderId="9" xfId="2" applyFont="1" applyFill="1" applyBorder="1" applyAlignment="1">
      <alignment horizontal="center" vertical="center" textRotation="90" wrapText="1"/>
    </xf>
    <xf numFmtId="0" fontId="44" fillId="0" borderId="9" xfId="2" applyNumberFormat="1" applyFont="1" applyFill="1" applyBorder="1" applyAlignment="1">
      <alignment horizontal="center" vertical="center" textRotation="90" wrapText="1"/>
    </xf>
    <xf numFmtId="0" fontId="6" fillId="0" borderId="0" xfId="3" applyFont="1" applyFill="1" applyAlignment="1">
      <alignment horizontal="center" vertical="center" wrapText="1"/>
    </xf>
    <xf numFmtId="49" fontId="44" fillId="7" borderId="1" xfId="2" applyNumberFormat="1" applyFont="1" applyFill="1" applyBorder="1" applyAlignment="1">
      <alignment horizontal="center" vertical="center" wrapText="1"/>
    </xf>
    <xf numFmtId="49" fontId="44" fillId="7" borderId="8" xfId="2" applyNumberFormat="1" applyFont="1" applyFill="1" applyBorder="1" applyAlignment="1">
      <alignment horizontal="center" vertical="center" wrapText="1"/>
    </xf>
    <xf numFmtId="49" fontId="44" fillId="7" borderId="15" xfId="2" applyNumberFormat="1" applyFont="1" applyFill="1" applyBorder="1" applyAlignment="1">
      <alignment horizontal="center" vertical="center" wrapText="1"/>
    </xf>
    <xf numFmtId="0" fontId="44" fillId="7" borderId="2" xfId="2" applyFont="1" applyFill="1" applyBorder="1" applyAlignment="1">
      <alignment horizontal="center" vertical="center" wrapText="1"/>
    </xf>
    <xf numFmtId="0" fontId="44" fillId="7" borderId="3" xfId="2" applyFont="1" applyFill="1" applyBorder="1" applyAlignment="1">
      <alignment horizontal="center" vertical="center" wrapText="1"/>
    </xf>
    <xf numFmtId="0" fontId="44" fillId="7" borderId="4" xfId="2" applyFont="1" applyFill="1" applyBorder="1" applyAlignment="1">
      <alignment horizontal="center" vertical="center" wrapText="1"/>
    </xf>
    <xf numFmtId="0" fontId="44" fillId="0" borderId="9" xfId="4" applyFont="1" applyFill="1" applyBorder="1" applyAlignment="1">
      <alignment horizontal="center" vertical="center" wrapText="1"/>
    </xf>
    <xf numFmtId="0" fontId="44" fillId="0" borderId="9" xfId="2" applyNumberFormat="1" applyFont="1" applyFill="1" applyBorder="1" applyAlignment="1">
      <alignment horizontal="center" vertical="center" wrapText="1"/>
    </xf>
    <xf numFmtId="0" fontId="44" fillId="7" borderId="7" xfId="2" applyNumberFormat="1" applyFont="1" applyFill="1" applyBorder="1" applyAlignment="1">
      <alignment horizontal="center" vertical="center" wrapText="1"/>
    </xf>
    <xf numFmtId="0" fontId="44" fillId="7" borderId="14" xfId="2" applyNumberFormat="1" applyFont="1" applyFill="1" applyBorder="1" applyAlignment="1">
      <alignment horizontal="center" vertical="center" wrapText="1"/>
    </xf>
    <xf numFmtId="0" fontId="44" fillId="7" borderId="12" xfId="2" applyNumberFormat="1" applyFont="1" applyFill="1" applyBorder="1" applyAlignment="1">
      <alignment horizontal="center" vertical="center" wrapText="1"/>
    </xf>
    <xf numFmtId="0" fontId="44" fillId="7" borderId="9" xfId="2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15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16" fillId="0" borderId="13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1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28" fillId="0" borderId="17" xfId="0" applyNumberFormat="1" applyFont="1" applyFill="1" applyBorder="1" applyAlignment="1">
      <alignment horizontal="center" vertical="center" wrapText="1"/>
    </xf>
    <xf numFmtId="0" fontId="28" fillId="0" borderId="18" xfId="0" applyNumberFormat="1" applyFont="1" applyFill="1" applyBorder="1" applyAlignment="1">
      <alignment horizontal="center" vertical="center" wrapText="1"/>
    </xf>
    <xf numFmtId="0" fontId="28" fillId="0" borderId="19" xfId="0" applyNumberFormat="1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/>
    </xf>
    <xf numFmtId="0" fontId="19" fillId="0" borderId="8" xfId="0" applyFont="1" applyFill="1" applyBorder="1" applyAlignment="1">
      <alignment horizontal="center" vertical="top"/>
    </xf>
    <xf numFmtId="0" fontId="19" fillId="0" borderId="15" xfId="0" applyFont="1" applyFill="1" applyBorder="1" applyAlignment="1">
      <alignment horizontal="center" vertical="top"/>
    </xf>
    <xf numFmtId="0" fontId="6" fillId="0" borderId="9" xfId="0" applyNumberFormat="1" applyFont="1" applyFill="1" applyBorder="1" applyAlignment="1">
      <alignment horizontal="center" vertical="top" wrapText="1"/>
    </xf>
    <xf numFmtId="0" fontId="17" fillId="0" borderId="2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35" fillId="0" borderId="9" xfId="0" applyFont="1" applyBorder="1" applyAlignment="1">
      <alignment horizontal="center" vertical="center" wrapText="1"/>
    </xf>
    <xf numFmtId="0" fontId="35" fillId="4" borderId="9" xfId="0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top" wrapText="1"/>
    </xf>
    <xf numFmtId="0" fontId="9" fillId="0" borderId="9" xfId="24" applyFont="1" applyFill="1" applyBorder="1" applyAlignment="1">
      <alignment horizontal="center" vertical="center" wrapText="1"/>
    </xf>
    <xf numFmtId="10" fontId="9" fillId="0" borderId="9" xfId="24" applyNumberFormat="1" applyFont="1" applyFill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top" wrapText="1"/>
    </xf>
    <xf numFmtId="49" fontId="7" fillId="0" borderId="1" xfId="2" applyNumberFormat="1" applyFont="1" applyFill="1" applyBorder="1" applyAlignment="1">
      <alignment horizontal="center" vertical="center" wrapText="1"/>
    </xf>
    <xf numFmtId="49" fontId="7" fillId="0" borderId="8" xfId="2" applyNumberFormat="1" applyFont="1" applyFill="1" applyBorder="1" applyAlignment="1">
      <alignment horizontal="center" vertical="center" wrapText="1"/>
    </xf>
    <xf numFmtId="49" fontId="7" fillId="0" borderId="15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textRotation="90" wrapText="1"/>
    </xf>
    <xf numFmtId="0" fontId="9" fillId="0" borderId="8" xfId="2" applyFont="1" applyFill="1" applyBorder="1" applyAlignment="1">
      <alignment horizontal="center" vertical="center" textRotation="90" wrapText="1"/>
    </xf>
    <xf numFmtId="0" fontId="9" fillId="0" borderId="15" xfId="2" applyFont="1" applyFill="1" applyBorder="1" applyAlignment="1">
      <alignment horizontal="center" vertical="center" textRotation="90" wrapText="1"/>
    </xf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10" fontId="7" fillId="0" borderId="9" xfId="2" applyNumberFormat="1" applyFont="1" applyFill="1" applyBorder="1" applyAlignment="1">
      <alignment horizontal="center" vertical="center" textRotation="90" wrapText="1"/>
    </xf>
    <xf numFmtId="0" fontId="9" fillId="0" borderId="1" xfId="2" applyNumberFormat="1" applyFont="1" applyFill="1" applyBorder="1" applyAlignment="1">
      <alignment horizontal="center" vertical="center" textRotation="90" wrapText="1"/>
    </xf>
    <xf numFmtId="0" fontId="9" fillId="0" borderId="15" xfId="2" applyNumberFormat="1" applyFont="1" applyFill="1" applyBorder="1" applyAlignment="1">
      <alignment horizontal="center" vertical="center" textRotation="90" wrapText="1"/>
    </xf>
    <xf numFmtId="0" fontId="7" fillId="0" borderId="1" xfId="2" applyNumberFormat="1" applyFont="1" applyFill="1" applyBorder="1" applyAlignment="1">
      <alignment horizontal="center" vertical="center" textRotation="90" wrapText="1"/>
    </xf>
    <xf numFmtId="0" fontId="7" fillId="0" borderId="15" xfId="2" applyNumberFormat="1" applyFont="1" applyFill="1" applyBorder="1" applyAlignment="1">
      <alignment horizontal="center" vertical="center" textRotation="90" wrapText="1"/>
    </xf>
    <xf numFmtId="0" fontId="19" fillId="0" borderId="2" xfId="7" applyFont="1" applyFill="1" applyBorder="1" applyAlignment="1">
      <alignment horizontal="center" vertical="center" wrapText="1"/>
    </xf>
    <xf numFmtId="0" fontId="19" fillId="0" borderId="4" xfId="7" applyFont="1" applyFill="1" applyBorder="1" applyAlignment="1">
      <alignment horizontal="center" vertical="center" wrapText="1"/>
    </xf>
    <xf numFmtId="0" fontId="19" fillId="0" borderId="9" xfId="7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49" fontId="17" fillId="0" borderId="2" xfId="2" applyNumberFormat="1" applyFont="1" applyBorder="1" applyAlignment="1">
      <alignment horizontal="left" vertical="center" wrapText="1"/>
    </xf>
    <xf numFmtId="49" fontId="17" fillId="0" borderId="3" xfId="2" applyNumberFormat="1" applyFont="1" applyBorder="1" applyAlignment="1">
      <alignment horizontal="left" vertical="center" wrapText="1"/>
    </xf>
    <xf numFmtId="49" fontId="17" fillId="0" borderId="4" xfId="2" applyNumberFormat="1" applyFont="1" applyBorder="1" applyAlignment="1">
      <alignment horizontal="left" vertical="center" wrapText="1"/>
    </xf>
    <xf numFmtId="0" fontId="17" fillId="0" borderId="2" xfId="26" applyFont="1" applyBorder="1" applyAlignment="1">
      <alignment horizontal="left" vertical="top" wrapText="1"/>
    </xf>
    <xf numFmtId="0" fontId="17" fillId="0" borderId="3" xfId="26" applyFont="1" applyBorder="1" applyAlignment="1">
      <alignment horizontal="left" vertical="top" wrapText="1"/>
    </xf>
    <xf numFmtId="0" fontId="17" fillId="0" borderId="4" xfId="26" applyFont="1" applyBorder="1" applyAlignment="1">
      <alignment horizontal="left" vertical="top" wrapText="1"/>
    </xf>
    <xf numFmtId="0" fontId="9" fillId="0" borderId="0" xfId="26" applyFont="1" applyAlignment="1">
      <alignment horizontal="right"/>
    </xf>
    <xf numFmtId="0" fontId="28" fillId="0" borderId="0" xfId="2" applyFont="1" applyBorder="1" applyAlignment="1">
      <alignment horizontal="center" vertical="center" wrapText="1"/>
    </xf>
    <xf numFmtId="0" fontId="7" fillId="0" borderId="1" xfId="26" applyFont="1" applyBorder="1" applyAlignment="1">
      <alignment horizontal="center" vertical="center" wrapText="1"/>
    </xf>
    <xf numFmtId="0" fontId="7" fillId="0" borderId="15" xfId="26" applyFont="1" applyBorder="1" applyAlignment="1">
      <alignment horizontal="center" vertical="center" wrapText="1"/>
    </xf>
    <xf numFmtId="0" fontId="7" fillId="0" borderId="9" xfId="26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8" fillId="0" borderId="9" xfId="26" applyFont="1" applyBorder="1" applyAlignment="1">
      <alignment horizontal="center" vertical="center" textRotation="90" wrapText="1"/>
    </xf>
    <xf numFmtId="0" fontId="41" fillId="0" borderId="1" xfId="25" applyFont="1" applyFill="1" applyBorder="1" applyAlignment="1">
      <alignment horizontal="center" vertical="center" textRotation="90" wrapText="1"/>
    </xf>
    <xf numFmtId="0" fontId="41" fillId="0" borderId="8" xfId="25" applyFont="1" applyFill="1" applyBorder="1" applyAlignment="1">
      <alignment horizontal="center" vertical="center" textRotation="90" wrapText="1"/>
    </xf>
    <xf numFmtId="0" fontId="41" fillId="0" borderId="15" xfId="25" applyFont="1" applyFill="1" applyBorder="1" applyAlignment="1">
      <alignment horizontal="center" vertical="center" textRotation="90" wrapText="1"/>
    </xf>
    <xf numFmtId="0" fontId="40" fillId="0" borderId="9" xfId="25" applyFont="1" applyFill="1" applyBorder="1" applyAlignment="1">
      <alignment horizontal="center" vertical="center" textRotation="90" wrapText="1"/>
    </xf>
    <xf numFmtId="0" fontId="40" fillId="0" borderId="1" xfId="25" applyFont="1" applyFill="1" applyBorder="1" applyAlignment="1">
      <alignment horizontal="center" vertical="center" textRotation="90" wrapText="1"/>
    </xf>
    <xf numFmtId="0" fontId="40" fillId="0" borderId="15" xfId="25" applyFont="1" applyFill="1" applyBorder="1" applyAlignment="1">
      <alignment horizontal="center" vertical="center" textRotation="90" wrapText="1"/>
    </xf>
    <xf numFmtId="0" fontId="40" fillId="0" borderId="2" xfId="25" applyFont="1" applyFill="1" applyBorder="1" applyAlignment="1">
      <alignment horizontal="center" vertical="center"/>
    </xf>
    <xf numFmtId="0" fontId="40" fillId="0" borderId="3" xfId="25" applyFont="1" applyFill="1" applyBorder="1" applyAlignment="1">
      <alignment horizontal="center" vertical="center"/>
    </xf>
    <xf numFmtId="0" fontId="40" fillId="0" borderId="4" xfId="25" applyFont="1" applyFill="1" applyBorder="1" applyAlignment="1">
      <alignment horizontal="center" vertical="center"/>
    </xf>
    <xf numFmtId="0" fontId="40" fillId="0" borderId="8" xfId="25" applyFont="1" applyFill="1" applyBorder="1" applyAlignment="1">
      <alignment horizontal="center" vertical="center" textRotation="90" wrapText="1"/>
    </xf>
    <xf numFmtId="0" fontId="41" fillId="0" borderId="5" xfId="25" applyFont="1" applyFill="1" applyBorder="1" applyAlignment="1">
      <alignment horizontal="center"/>
    </xf>
    <xf numFmtId="0" fontId="41" fillId="0" borderId="6" xfId="25" applyFont="1" applyFill="1" applyBorder="1" applyAlignment="1">
      <alignment horizontal="center"/>
    </xf>
    <xf numFmtId="0" fontId="41" fillId="0" borderId="7" xfId="25" applyFont="1" applyFill="1" applyBorder="1" applyAlignment="1">
      <alignment horizontal="center"/>
    </xf>
    <xf numFmtId="0" fontId="42" fillId="0" borderId="9" xfId="25" applyFont="1" applyFill="1" applyBorder="1" applyAlignment="1">
      <alignment horizontal="center" vertical="center" textRotation="90" wrapText="1"/>
    </xf>
    <xf numFmtId="0" fontId="41" fillId="0" borderId="9" xfId="25" applyFont="1" applyFill="1" applyBorder="1" applyAlignment="1">
      <alignment horizontal="center" vertical="center" textRotation="90" wrapText="1"/>
    </xf>
    <xf numFmtId="0" fontId="3" fillId="0" borderId="9" xfId="17" applyFont="1" applyFill="1" applyBorder="1" applyAlignment="1">
      <alignment horizontal="center" vertical="center" textRotation="90" wrapText="1"/>
    </xf>
    <xf numFmtId="0" fontId="40" fillId="0" borderId="0" xfId="25" applyFont="1" applyFill="1" applyAlignment="1">
      <alignment horizontal="center" vertical="top" wrapText="1"/>
    </xf>
    <xf numFmtId="0" fontId="40" fillId="0" borderId="1" xfId="25" applyFont="1" applyFill="1" applyBorder="1" applyAlignment="1">
      <alignment horizontal="center" vertical="center"/>
    </xf>
    <xf numFmtId="0" fontId="40" fillId="0" borderId="8" xfId="25" applyFont="1" applyFill="1" applyBorder="1" applyAlignment="1">
      <alignment horizontal="center" vertical="center"/>
    </xf>
    <xf numFmtId="0" fontId="40" fillId="0" borderId="15" xfId="25" applyFont="1" applyFill="1" applyBorder="1" applyAlignment="1">
      <alignment horizontal="center" vertical="center"/>
    </xf>
    <xf numFmtId="0" fontId="40" fillId="0" borderId="1" xfId="25" applyFont="1" applyFill="1" applyBorder="1" applyAlignment="1">
      <alignment horizontal="center" vertical="center" wrapText="1"/>
    </xf>
    <xf numFmtId="0" fontId="40" fillId="0" borderId="8" xfId="25" applyFont="1" applyFill="1" applyBorder="1" applyAlignment="1">
      <alignment horizontal="center" vertical="center" wrapText="1"/>
    </xf>
    <xf numFmtId="0" fontId="40" fillId="0" borderId="15" xfId="25" applyFont="1" applyFill="1" applyBorder="1" applyAlignment="1">
      <alignment horizontal="center" vertical="center" wrapText="1"/>
    </xf>
    <xf numFmtId="0" fontId="40" fillId="0" borderId="1" xfId="25" applyFont="1" applyFill="1" applyBorder="1" applyAlignment="1">
      <alignment horizontal="left" vertical="center" wrapText="1"/>
    </xf>
    <xf numFmtId="0" fontId="40" fillId="0" borderId="8" xfId="25" applyFont="1" applyFill="1" applyBorder="1" applyAlignment="1">
      <alignment horizontal="left" vertical="center" wrapText="1"/>
    </xf>
    <xf numFmtId="0" fontId="40" fillId="0" borderId="15" xfId="25" applyFont="1" applyFill="1" applyBorder="1" applyAlignment="1">
      <alignment horizontal="left" vertical="center" wrapText="1"/>
    </xf>
    <xf numFmtId="0" fontId="40" fillId="0" borderId="1" xfId="25" applyFont="1" applyFill="1" applyBorder="1" applyAlignment="1">
      <alignment horizontal="center" vertical="center" textRotation="90"/>
    </xf>
    <xf numFmtId="0" fontId="40" fillId="0" borderId="8" xfId="25" applyFont="1" applyFill="1" applyBorder="1" applyAlignment="1">
      <alignment horizontal="center" vertical="center" textRotation="90"/>
    </xf>
    <xf numFmtId="0" fontId="40" fillId="0" borderId="15" xfId="25" applyFont="1" applyFill="1" applyBorder="1" applyAlignment="1">
      <alignment horizontal="center" vertical="center" textRotation="90"/>
    </xf>
    <xf numFmtId="0" fontId="40" fillId="0" borderId="2" xfId="25" applyFont="1" applyFill="1" applyBorder="1" applyAlignment="1">
      <alignment horizontal="center"/>
    </xf>
    <xf numFmtId="0" fontId="40" fillId="0" borderId="3" xfId="25" applyFont="1" applyFill="1" applyBorder="1" applyAlignment="1">
      <alignment horizontal="center"/>
    </xf>
    <xf numFmtId="0" fontId="40" fillId="0" borderId="4" xfId="25" applyFont="1" applyFill="1" applyBorder="1" applyAlignment="1">
      <alignment horizontal="center"/>
    </xf>
    <xf numFmtId="0" fontId="3" fillId="0" borderId="1" xfId="17" applyFont="1" applyFill="1" applyBorder="1" applyAlignment="1">
      <alignment horizontal="center" vertical="center" textRotation="90" wrapText="1"/>
    </xf>
    <xf numFmtId="0" fontId="3" fillId="0" borderId="8" xfId="17" applyFont="1" applyFill="1" applyBorder="1" applyAlignment="1">
      <alignment horizontal="center" vertical="center" textRotation="90" wrapText="1"/>
    </xf>
    <xf numFmtId="0" fontId="3" fillId="0" borderId="15" xfId="17" applyFont="1" applyFill="1" applyBorder="1" applyAlignment="1">
      <alignment horizontal="center" vertical="center" textRotation="90" wrapText="1"/>
    </xf>
    <xf numFmtId="0" fontId="9" fillId="0" borderId="2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0" fontId="9" fillId="0" borderId="3" xfId="2" applyNumberFormat="1" applyFont="1" applyFill="1" applyBorder="1" applyAlignment="1">
      <alignment horizontal="center" vertical="center" wrapText="1"/>
    </xf>
    <xf numFmtId="0" fontId="9" fillId="0" borderId="4" xfId="2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8" xfId="4" applyFont="1" applyFill="1" applyBorder="1" applyAlignment="1">
      <alignment horizontal="center" vertical="center" wrapText="1"/>
    </xf>
    <xf numFmtId="0" fontId="9" fillId="0" borderId="15" xfId="4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49" fontId="9" fillId="2" borderId="8" xfId="2" applyNumberFormat="1" applyFont="1" applyFill="1" applyBorder="1" applyAlignment="1">
      <alignment horizontal="center" vertical="center" wrapText="1"/>
    </xf>
    <xf numFmtId="49" fontId="9" fillId="2" borderId="15" xfId="2" applyNumberFormat="1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textRotation="90" wrapText="1"/>
    </xf>
    <xf numFmtId="0" fontId="8" fillId="0" borderId="8" xfId="4" applyFont="1" applyBorder="1" applyAlignment="1">
      <alignment horizontal="center" vertical="center" textRotation="90" wrapText="1"/>
    </xf>
    <xf numFmtId="0" fontId="8" fillId="0" borderId="15" xfId="4" applyFont="1" applyBorder="1" applyAlignment="1">
      <alignment horizontal="center" vertical="center" textRotation="90" wrapText="1"/>
    </xf>
    <xf numFmtId="0" fontId="8" fillId="0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9" fillId="3" borderId="8" xfId="2" applyNumberFormat="1" applyFont="1" applyFill="1" applyBorder="1" applyAlignment="1">
      <alignment horizontal="center" vertical="center" textRotation="90" wrapText="1"/>
    </xf>
    <xf numFmtId="0" fontId="9" fillId="3" borderId="15" xfId="2" applyNumberFormat="1" applyFont="1" applyFill="1" applyBorder="1" applyAlignment="1">
      <alignment horizontal="center" vertical="center" textRotation="90" wrapText="1"/>
    </xf>
    <xf numFmtId="0" fontId="9" fillId="3" borderId="8" xfId="2" applyFont="1" applyFill="1" applyBorder="1" applyAlignment="1">
      <alignment horizontal="center" vertical="center" textRotation="90" wrapText="1"/>
    </xf>
    <xf numFmtId="0" fontId="9" fillId="3" borderId="15" xfId="2" applyFont="1" applyFill="1" applyBorder="1" applyAlignment="1">
      <alignment horizontal="center" vertical="center" textRotation="90" wrapText="1"/>
    </xf>
    <xf numFmtId="0" fontId="9" fillId="0" borderId="1" xfId="4" applyFont="1" applyFill="1" applyBorder="1" applyAlignment="1">
      <alignment horizontal="center" vertical="center" textRotation="90" wrapText="1"/>
    </xf>
    <xf numFmtId="0" fontId="9" fillId="0" borderId="8" xfId="4" applyFont="1" applyFill="1" applyBorder="1" applyAlignment="1">
      <alignment horizontal="center" vertical="center" textRotation="90" wrapText="1"/>
    </xf>
    <xf numFmtId="0" fontId="9" fillId="0" borderId="15" xfId="4" applyFont="1" applyFill="1" applyBorder="1" applyAlignment="1">
      <alignment horizontal="center" vertical="center" textRotation="90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 wrapText="1"/>
    </xf>
    <xf numFmtId="0" fontId="11" fillId="0" borderId="4" xfId="2" applyNumberFormat="1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textRotation="90" wrapText="1"/>
    </xf>
    <xf numFmtId="0" fontId="9" fillId="0" borderId="9" xfId="2" applyNumberFormat="1" applyFont="1" applyBorder="1" applyAlignment="1">
      <alignment horizontal="center" vertical="center" textRotation="90" wrapText="1"/>
    </xf>
    <xf numFmtId="10" fontId="7" fillId="0" borderId="9" xfId="2" applyNumberFormat="1" applyFont="1" applyBorder="1" applyAlignment="1">
      <alignment horizontal="center" vertical="center" textRotation="90" wrapText="1"/>
    </xf>
    <xf numFmtId="0" fontId="9" fillId="0" borderId="9" xfId="2" applyNumberFormat="1" applyFont="1" applyFill="1" applyBorder="1" applyAlignment="1">
      <alignment horizontal="center" vertical="top" textRotation="90" wrapText="1"/>
    </xf>
    <xf numFmtId="0" fontId="7" fillId="0" borderId="1" xfId="2" applyFont="1" applyBorder="1" applyAlignment="1">
      <alignment horizontal="center" vertical="center" textRotation="90" wrapText="1"/>
    </xf>
    <xf numFmtId="0" fontId="7" fillId="0" borderId="15" xfId="2" applyFont="1" applyBorder="1" applyAlignment="1">
      <alignment horizontal="center" vertical="center" textRotation="90" wrapText="1"/>
    </xf>
    <xf numFmtId="10" fontId="7" fillId="0" borderId="1" xfId="2" applyNumberFormat="1" applyFont="1" applyBorder="1" applyAlignment="1">
      <alignment horizontal="center" vertical="center" textRotation="90" wrapText="1"/>
    </xf>
    <xf numFmtId="10" fontId="7" fillId="0" borderId="15" xfId="2" applyNumberFormat="1" applyFont="1" applyBorder="1" applyAlignment="1">
      <alignment horizontal="center" vertical="center" textRotation="90" wrapText="1"/>
    </xf>
    <xf numFmtId="0" fontId="9" fillId="2" borderId="9" xfId="2" applyFont="1" applyFill="1" applyBorder="1" applyAlignment="1">
      <alignment horizontal="center" vertical="center" wrapText="1"/>
    </xf>
    <xf numFmtId="10" fontId="7" fillId="0" borderId="1" xfId="24" applyNumberFormat="1" applyFont="1" applyBorder="1" applyAlignment="1">
      <alignment horizontal="center" vertical="center" textRotation="90" wrapText="1"/>
    </xf>
    <xf numFmtId="10" fontId="7" fillId="0" borderId="8" xfId="24" applyNumberFormat="1" applyFont="1" applyBorder="1" applyAlignment="1">
      <alignment horizontal="center" vertical="center" textRotation="90" wrapText="1"/>
    </xf>
    <xf numFmtId="10" fontId="7" fillId="0" borderId="15" xfId="24" applyNumberFormat="1" applyFont="1" applyBorder="1" applyAlignment="1">
      <alignment horizontal="center" vertical="center" textRotation="90" wrapText="1"/>
    </xf>
    <xf numFmtId="0" fontId="9" fillId="0" borderId="1" xfId="2" applyFont="1" applyBorder="1" applyAlignment="1">
      <alignment horizontal="center" vertical="center" textRotation="90" wrapText="1"/>
    </xf>
    <xf numFmtId="0" fontId="9" fillId="0" borderId="8" xfId="2" applyFont="1" applyBorder="1" applyAlignment="1">
      <alignment horizontal="center" vertical="center" textRotation="90" wrapText="1"/>
    </xf>
    <xf numFmtId="0" fontId="9" fillId="0" borderId="15" xfId="2" applyFont="1" applyBorder="1" applyAlignment="1">
      <alignment horizontal="center" vertical="center" textRotation="90" wrapText="1"/>
    </xf>
    <xf numFmtId="0" fontId="7" fillId="0" borderId="9" xfId="24" applyFont="1" applyBorder="1" applyAlignment="1">
      <alignment horizontal="center" vertical="center" textRotation="90" wrapText="1"/>
    </xf>
    <xf numFmtId="0" fontId="9" fillId="0" borderId="9" xfId="2" applyFont="1" applyBorder="1" applyAlignment="1">
      <alignment horizontal="center" vertical="center" textRotation="90" wrapText="1"/>
    </xf>
    <xf numFmtId="0" fontId="28" fillId="0" borderId="2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4" xfId="0" applyNumberFormat="1" applyFont="1" applyFill="1" applyBorder="1" applyAlignment="1">
      <alignment horizontal="center" vertical="center" wrapText="1"/>
    </xf>
    <xf numFmtId="0" fontId="19" fillId="0" borderId="9" xfId="27" applyFont="1" applyBorder="1" applyAlignment="1" applyProtection="1">
      <alignment horizontal="center" vertical="center" wrapText="1"/>
      <protection locked="0"/>
    </xf>
    <xf numFmtId="0" fontId="33" fillId="0" borderId="0" xfId="27" applyFont="1" applyAlignment="1">
      <alignment horizontal="center"/>
    </xf>
    <xf numFmtId="0" fontId="3" fillId="0" borderId="0" xfId="27" applyFont="1" applyFill="1" applyBorder="1" applyAlignment="1">
      <alignment horizontal="center" vertical="top" wrapText="1"/>
    </xf>
    <xf numFmtId="0" fontId="38" fillId="0" borderId="0" xfId="27" applyFont="1" applyAlignment="1">
      <alignment horizontal="center"/>
    </xf>
    <xf numFmtId="0" fontId="23" fillId="3" borderId="2" xfId="2" applyFont="1" applyFill="1" applyBorder="1" applyAlignment="1">
      <alignment vertical="top" wrapText="1"/>
    </xf>
    <xf numFmtId="165" fontId="7" fillId="3" borderId="9" xfId="1" applyNumberFormat="1" applyFont="1" applyFill="1" applyBorder="1" applyAlignment="1">
      <alignment horizontal="center" vertical="center"/>
    </xf>
    <xf numFmtId="1" fontId="7" fillId="3" borderId="9" xfId="2" applyNumberFormat="1" applyFont="1" applyFill="1" applyBorder="1" applyAlignment="1">
      <alignment horizontal="center" vertical="center" wrapText="1"/>
    </xf>
    <xf numFmtId="165" fontId="7" fillId="3" borderId="9" xfId="2" applyNumberFormat="1" applyFont="1" applyFill="1" applyBorder="1" applyAlignment="1">
      <alignment horizontal="center" vertical="center" wrapText="1"/>
    </xf>
    <xf numFmtId="1" fontId="7" fillId="3" borderId="9" xfId="5" applyNumberFormat="1" applyFont="1" applyFill="1" applyBorder="1" applyAlignment="1">
      <alignment horizontal="center" vertical="center"/>
    </xf>
    <xf numFmtId="10" fontId="7" fillId="3" borderId="9" xfId="1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vertical="top" wrapText="1"/>
    </xf>
    <xf numFmtId="9" fontId="7" fillId="3" borderId="9" xfId="1" applyNumberFormat="1" applyFont="1" applyFill="1" applyBorder="1" applyAlignment="1">
      <alignment horizontal="center" vertical="center"/>
    </xf>
    <xf numFmtId="0" fontId="5" fillId="3" borderId="9" xfId="2" applyFont="1" applyFill="1" applyBorder="1"/>
    <xf numFmtId="0" fontId="9" fillId="3" borderId="16" xfId="3" applyFont="1" applyFill="1" applyBorder="1" applyAlignment="1">
      <alignment vertical="center" wrapText="1"/>
    </xf>
    <xf numFmtId="49" fontId="9" fillId="3" borderId="2" xfId="2" applyNumberFormat="1" applyFont="1" applyFill="1" applyBorder="1" applyAlignment="1">
      <alignment vertical="center" wrapText="1"/>
    </xf>
    <xf numFmtId="0" fontId="9" fillId="3" borderId="2" xfId="3" applyFont="1" applyFill="1" applyBorder="1" applyAlignment="1">
      <alignment vertical="center" wrapText="1"/>
    </xf>
  </cellXfs>
  <cellStyles count="30">
    <cellStyle name="Гиперссылка 2" xfId="9"/>
    <cellStyle name="Гиперссылка 3" xfId="10"/>
    <cellStyle name="Обычный" xfId="0" builtinId="0"/>
    <cellStyle name="Обычный 2" xfId="11"/>
    <cellStyle name="Обычный 2 2" xfId="5"/>
    <cellStyle name="Обычный 2 2 2" xfId="12"/>
    <cellStyle name="Обычный 2 3" xfId="13"/>
    <cellStyle name="Обычный 2_0ТРУДО(1). исправленный МПТИ - 2011" xfId="14"/>
    <cellStyle name="Обычный 3" xfId="15"/>
    <cellStyle name="Обычный 3 2" xfId="16"/>
    <cellStyle name="Обычный 4" xfId="17"/>
    <cellStyle name="Обычный 5" xfId="7"/>
    <cellStyle name="Обычный 5 2" xfId="18"/>
    <cellStyle name="Обычный 6" xfId="27"/>
    <cellStyle name="Обычный 6 2" xfId="29"/>
    <cellStyle name="Обычный_Лист4" xfId="4"/>
    <cellStyle name="Обычный_Лист4 2 2" xfId="24"/>
    <cellStyle name="Обычный_Общий по фак. на 8.11.2010" xfId="2"/>
    <cellStyle name="Обычный_Отчет на 03.11.2011г. ректору" xfId="3"/>
    <cellStyle name="Обычный_ОТЧЕТ на 29.06.11г." xfId="19"/>
    <cellStyle name="Обычный_СПО 2011" xfId="25"/>
    <cellStyle name="Обычный_целевики 2011г." xfId="26"/>
    <cellStyle name="Процентный" xfId="1" builtinId="5"/>
    <cellStyle name="Процентный 2" xfId="6"/>
    <cellStyle name="Процентный 3" xfId="20"/>
    <cellStyle name="Процентный 3 2" xfId="8"/>
    <cellStyle name="Процентный 4" xfId="21"/>
    <cellStyle name="Процентный 4 2" xfId="22"/>
    <cellStyle name="Процентный 5" xfId="23"/>
    <cellStyle name="Процентный 6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X173"/>
  <sheetViews>
    <sheetView tabSelected="1" zoomScale="106" zoomScaleNormal="106" workbookViewId="0">
      <pane xSplit="1" ySplit="11" topLeftCell="B134" activePane="bottomRight" state="frozen"/>
      <selection pane="topRight" activeCell="B1" sqref="B1"/>
      <selection pane="bottomLeft" activeCell="A12" sqref="A12"/>
      <selection pane="bottomRight" activeCell="J147" sqref="J147"/>
    </sheetView>
  </sheetViews>
  <sheetFormatPr defaultRowHeight="12.75" x14ac:dyDescent="0.2"/>
  <cols>
    <col min="1" max="1" width="21.42578125" style="5" customWidth="1"/>
    <col min="2" max="2" width="4.85546875" style="5" customWidth="1"/>
    <col min="3" max="3" width="5.140625" style="3" customWidth="1"/>
    <col min="4" max="4" width="4.85546875" style="3" customWidth="1"/>
    <col min="5" max="5" width="5.140625" style="3" customWidth="1"/>
    <col min="6" max="7" width="5.28515625" style="3" customWidth="1"/>
    <col min="8" max="8" width="6.5703125" style="470" customWidth="1"/>
    <col min="9" max="9" width="5.28515625" style="470" customWidth="1"/>
    <col min="10" max="10" width="4.85546875" style="470" customWidth="1"/>
    <col min="11" max="11" width="8" style="128" customWidth="1"/>
    <col min="12" max="12" width="7" style="470" customWidth="1"/>
    <col min="13" max="13" width="6.28515625" style="470" customWidth="1"/>
    <col min="14" max="14" width="5.28515625" style="2" customWidth="1"/>
    <col min="15" max="15" width="7.28515625" style="2" customWidth="1"/>
    <col min="16" max="16" width="4.7109375" style="2" customWidth="1"/>
    <col min="17" max="17" width="4" style="2" customWidth="1"/>
    <col min="18" max="18" width="4.85546875" style="2" customWidth="1"/>
    <col min="19" max="20" width="4.5703125" style="2" customWidth="1"/>
    <col min="21" max="21" width="4.140625" style="2" customWidth="1"/>
    <col min="22" max="23" width="4" style="2" customWidth="1"/>
    <col min="24" max="24" width="5" style="2" customWidth="1"/>
    <col min="25" max="25" width="6.85546875" style="2" customWidth="1"/>
    <col min="26" max="26" width="6" style="277" customWidth="1"/>
    <col min="27" max="27" width="6.42578125" style="127" customWidth="1"/>
    <col min="28" max="28" width="6.42578125" style="7" customWidth="1"/>
    <col min="29" max="16384" width="9.140625" style="5"/>
  </cols>
  <sheetData>
    <row r="1" spans="1:16378" ht="15.75" x14ac:dyDescent="0.25">
      <c r="A1" s="1"/>
      <c r="B1" s="1"/>
      <c r="H1" s="466"/>
      <c r="I1" s="466"/>
      <c r="J1" s="466"/>
      <c r="K1" s="4"/>
      <c r="L1" s="466"/>
      <c r="M1" s="466"/>
      <c r="N1" s="4"/>
      <c r="O1" s="4"/>
      <c r="Y1" s="5"/>
      <c r="AA1" s="6" t="s">
        <v>767</v>
      </c>
    </row>
    <row r="2" spans="1:16378" ht="15" customHeight="1" x14ac:dyDescent="0.2">
      <c r="A2" s="616" t="s">
        <v>404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6"/>
      <c r="X2" s="616"/>
      <c r="Y2" s="616"/>
      <c r="Z2" s="616"/>
      <c r="AA2" s="616"/>
      <c r="AB2" s="616"/>
    </row>
    <row r="3" spans="1:16378" ht="12" customHeight="1" x14ac:dyDescent="0.2">
      <c r="A3" s="8"/>
      <c r="B3" s="8"/>
      <c r="C3" s="287"/>
      <c r="D3" s="287"/>
      <c r="E3" s="287"/>
      <c r="F3" s="9"/>
      <c r="G3" s="9"/>
      <c r="H3" s="287"/>
      <c r="I3" s="287" t="s">
        <v>470</v>
      </c>
      <c r="J3" s="287"/>
      <c r="K3" s="9"/>
      <c r="L3" s="287"/>
      <c r="M3" s="287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287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</row>
    <row r="4" spans="1:16378" ht="12" customHeight="1" x14ac:dyDescent="0.2">
      <c r="A4" s="8"/>
      <c r="B4" s="8"/>
      <c r="C4" s="287"/>
      <c r="D4" s="287"/>
      <c r="E4" s="287"/>
      <c r="F4" s="9"/>
      <c r="G4" s="9"/>
      <c r="H4" s="287"/>
      <c r="I4" s="287"/>
      <c r="J4" s="287"/>
      <c r="K4" s="9"/>
      <c r="L4" s="287"/>
      <c r="M4" s="287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287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</row>
    <row r="5" spans="1:16378" s="7" customFormat="1" ht="27.75" customHeight="1" x14ac:dyDescent="0.2">
      <c r="A5" s="617" t="s">
        <v>1</v>
      </c>
      <c r="B5" s="620" t="s">
        <v>2</v>
      </c>
      <c r="C5" s="631" t="s">
        <v>709</v>
      </c>
      <c r="D5" s="631"/>
      <c r="E5" s="631"/>
      <c r="F5" s="631"/>
      <c r="G5" s="621" t="s">
        <v>5</v>
      </c>
      <c r="H5" s="622"/>
      <c r="I5" s="622"/>
      <c r="J5" s="622"/>
      <c r="K5" s="622"/>
      <c r="L5" s="622"/>
      <c r="M5" s="623"/>
      <c r="N5" s="632" t="s">
        <v>710</v>
      </c>
      <c r="O5" s="632"/>
      <c r="P5" s="632"/>
      <c r="Q5" s="632"/>
      <c r="R5" s="632"/>
      <c r="S5" s="632"/>
      <c r="T5" s="632"/>
      <c r="U5" s="632"/>
      <c r="V5" s="632"/>
      <c r="W5" s="632"/>
      <c r="X5" s="641" t="s">
        <v>711</v>
      </c>
      <c r="Y5" s="641"/>
      <c r="Z5" s="641" t="s">
        <v>712</v>
      </c>
      <c r="AA5" s="641"/>
    </row>
    <row r="6" spans="1:16378" s="11" customFormat="1" ht="38.25" customHeight="1" x14ac:dyDescent="0.25">
      <c r="A6" s="618"/>
      <c r="B6" s="620"/>
      <c r="C6" s="625" t="s">
        <v>713</v>
      </c>
      <c r="D6" s="624" t="s">
        <v>714</v>
      </c>
      <c r="E6" s="624"/>
      <c r="F6" s="630" t="s">
        <v>715</v>
      </c>
      <c r="G6" s="620" t="s">
        <v>716</v>
      </c>
      <c r="H6" s="633" t="s">
        <v>717</v>
      </c>
      <c r="I6" s="633"/>
      <c r="J6" s="633"/>
      <c r="K6" s="634" t="s">
        <v>718</v>
      </c>
      <c r="L6" s="642" t="s">
        <v>719</v>
      </c>
      <c r="M6" s="643"/>
      <c r="N6" s="641" t="s">
        <v>720</v>
      </c>
      <c r="O6" s="641"/>
      <c r="P6" s="632" t="s">
        <v>721</v>
      </c>
      <c r="Q6" s="632"/>
      <c r="R6" s="632"/>
      <c r="S6" s="632"/>
      <c r="T6" s="632" t="s">
        <v>722</v>
      </c>
      <c r="U6" s="632"/>
      <c r="V6" s="632"/>
      <c r="W6" s="630" t="s">
        <v>723</v>
      </c>
      <c r="X6" s="648" t="s">
        <v>724</v>
      </c>
      <c r="Y6" s="641" t="s">
        <v>725</v>
      </c>
      <c r="Z6" s="626" t="s">
        <v>726</v>
      </c>
      <c r="AA6" s="627" t="s">
        <v>33</v>
      </c>
    </row>
    <row r="7" spans="1:16378" s="11" customFormat="1" ht="24" customHeight="1" x14ac:dyDescent="0.25">
      <c r="A7" s="618"/>
      <c r="B7" s="620"/>
      <c r="C7" s="625"/>
      <c r="D7" s="625" t="s">
        <v>720</v>
      </c>
      <c r="E7" s="637" t="s">
        <v>727</v>
      </c>
      <c r="F7" s="630"/>
      <c r="G7" s="620"/>
      <c r="H7" s="638" t="s">
        <v>728</v>
      </c>
      <c r="I7" s="637" t="s">
        <v>729</v>
      </c>
      <c r="J7" s="637" t="s">
        <v>730</v>
      </c>
      <c r="K7" s="635"/>
      <c r="L7" s="644"/>
      <c r="M7" s="645"/>
      <c r="N7" s="641"/>
      <c r="O7" s="641"/>
      <c r="P7" s="632"/>
      <c r="Q7" s="632"/>
      <c r="R7" s="632"/>
      <c r="S7" s="632"/>
      <c r="T7" s="632"/>
      <c r="U7" s="632"/>
      <c r="V7" s="632"/>
      <c r="W7" s="630"/>
      <c r="X7" s="649"/>
      <c r="Y7" s="641"/>
      <c r="Z7" s="626"/>
      <c r="AA7" s="628"/>
    </row>
    <row r="8" spans="1:16378" s="11" customFormat="1" ht="24.75" customHeight="1" x14ac:dyDescent="0.25">
      <c r="A8" s="618"/>
      <c r="B8" s="620"/>
      <c r="C8" s="625"/>
      <c r="D8" s="625"/>
      <c r="E8" s="637"/>
      <c r="F8" s="630"/>
      <c r="G8" s="620"/>
      <c r="H8" s="638"/>
      <c r="I8" s="637"/>
      <c r="J8" s="637"/>
      <c r="K8" s="635"/>
      <c r="L8" s="644"/>
      <c r="M8" s="645"/>
      <c r="N8" s="641"/>
      <c r="O8" s="641"/>
      <c r="P8" s="630" t="s">
        <v>19</v>
      </c>
      <c r="Q8" s="630" t="s">
        <v>20</v>
      </c>
      <c r="R8" s="630" t="s">
        <v>21</v>
      </c>
      <c r="S8" s="630" t="s">
        <v>22</v>
      </c>
      <c r="T8" s="630" t="s">
        <v>24</v>
      </c>
      <c r="U8" s="630" t="s">
        <v>731</v>
      </c>
      <c r="V8" s="630" t="s">
        <v>732</v>
      </c>
      <c r="W8" s="630"/>
      <c r="X8" s="649"/>
      <c r="Y8" s="641"/>
      <c r="Z8" s="626"/>
      <c r="AA8" s="628"/>
    </row>
    <row r="9" spans="1:16378" s="11" customFormat="1" ht="17.25" customHeight="1" x14ac:dyDescent="0.25">
      <c r="A9" s="618"/>
      <c r="B9" s="620"/>
      <c r="C9" s="625"/>
      <c r="D9" s="625"/>
      <c r="E9" s="637"/>
      <c r="F9" s="630"/>
      <c r="G9" s="620"/>
      <c r="H9" s="638"/>
      <c r="I9" s="637"/>
      <c r="J9" s="637"/>
      <c r="K9" s="635"/>
      <c r="L9" s="646"/>
      <c r="M9" s="647"/>
      <c r="N9" s="641"/>
      <c r="O9" s="641"/>
      <c r="P9" s="639"/>
      <c r="Q9" s="630"/>
      <c r="R9" s="630"/>
      <c r="S9" s="630"/>
      <c r="T9" s="630"/>
      <c r="U9" s="630"/>
      <c r="V9" s="630"/>
      <c r="W9" s="630"/>
      <c r="X9" s="649"/>
      <c r="Y9" s="641"/>
      <c r="Z9" s="626"/>
      <c r="AA9" s="628"/>
    </row>
    <row r="10" spans="1:16378" s="11" customFormat="1" ht="28.5" customHeight="1" x14ac:dyDescent="0.25">
      <c r="A10" s="619"/>
      <c r="B10" s="620"/>
      <c r="C10" s="625"/>
      <c r="D10" s="625"/>
      <c r="E10" s="637"/>
      <c r="F10" s="630"/>
      <c r="G10" s="620"/>
      <c r="H10" s="638"/>
      <c r="I10" s="637"/>
      <c r="J10" s="637"/>
      <c r="K10" s="636"/>
      <c r="L10" s="423" t="s">
        <v>733</v>
      </c>
      <c r="M10" s="423" t="s">
        <v>33</v>
      </c>
      <c r="N10" s="534" t="s">
        <v>734</v>
      </c>
      <c r="O10" s="535" t="s">
        <v>735</v>
      </c>
      <c r="P10" s="640"/>
      <c r="Q10" s="630"/>
      <c r="R10" s="630"/>
      <c r="S10" s="630"/>
      <c r="T10" s="630"/>
      <c r="U10" s="630"/>
      <c r="V10" s="630"/>
      <c r="W10" s="630"/>
      <c r="X10" s="650"/>
      <c r="Y10" s="641"/>
      <c r="Z10" s="626"/>
      <c r="AA10" s="629"/>
    </row>
    <row r="11" spans="1:16378" s="19" customFormat="1" ht="12" customHeight="1" x14ac:dyDescent="0.25">
      <c r="A11" s="536" t="s">
        <v>37</v>
      </c>
      <c r="B11" s="537" t="s">
        <v>38</v>
      </c>
      <c r="C11" s="538" t="s">
        <v>39</v>
      </c>
      <c r="D11" s="539" t="s">
        <v>40</v>
      </c>
      <c r="E11" s="538" t="s">
        <v>41</v>
      </c>
      <c r="F11" s="537" t="s">
        <v>42</v>
      </c>
      <c r="G11" s="540" t="s">
        <v>43</v>
      </c>
      <c r="H11" s="539" t="s">
        <v>44</v>
      </c>
      <c r="I11" s="538" t="s">
        <v>45</v>
      </c>
      <c r="J11" s="539" t="s">
        <v>46</v>
      </c>
      <c r="K11" s="540" t="s">
        <v>47</v>
      </c>
      <c r="L11" s="539" t="s">
        <v>48</v>
      </c>
      <c r="M11" s="538" t="s">
        <v>49</v>
      </c>
      <c r="N11" s="537" t="s">
        <v>50</v>
      </c>
      <c r="O11" s="537" t="s">
        <v>51</v>
      </c>
      <c r="P11" s="537" t="s">
        <v>52</v>
      </c>
      <c r="Q11" s="540" t="s">
        <v>53</v>
      </c>
      <c r="R11" s="537" t="s">
        <v>54</v>
      </c>
      <c r="S11" s="540" t="s">
        <v>55</v>
      </c>
      <c r="T11" s="537" t="s">
        <v>56</v>
      </c>
      <c r="U11" s="540" t="s">
        <v>57</v>
      </c>
      <c r="V11" s="537" t="s">
        <v>58</v>
      </c>
      <c r="W11" s="540" t="s">
        <v>59</v>
      </c>
      <c r="X11" s="537" t="s">
        <v>60</v>
      </c>
      <c r="Y11" s="540" t="s">
        <v>61</v>
      </c>
      <c r="Z11" s="539" t="s">
        <v>62</v>
      </c>
      <c r="AA11" s="540" t="s">
        <v>63</v>
      </c>
    </row>
    <row r="12" spans="1:16378" ht="21" x14ac:dyDescent="0.2">
      <c r="A12" s="459" t="s">
        <v>736</v>
      </c>
      <c r="B12" s="21">
        <f>B13+B14+B15</f>
        <v>2850</v>
      </c>
      <c r="C12" s="54">
        <f t="shared" ref="C12:N12" si="0">C13+C14+C15</f>
        <v>2603</v>
      </c>
      <c r="D12" s="54">
        <f t="shared" si="0"/>
        <v>2153</v>
      </c>
      <c r="E12" s="54">
        <f t="shared" si="0"/>
        <v>156</v>
      </c>
      <c r="F12" s="23">
        <f t="shared" si="0"/>
        <v>450</v>
      </c>
      <c r="G12" s="23">
        <f>G13+G14+G15</f>
        <v>1752</v>
      </c>
      <c r="H12" s="54">
        <f t="shared" si="0"/>
        <v>1559</v>
      </c>
      <c r="I12" s="54">
        <f t="shared" si="0"/>
        <v>160</v>
      </c>
      <c r="J12" s="54">
        <f t="shared" si="0"/>
        <v>33</v>
      </c>
      <c r="K12" s="24">
        <f>G12/C12</f>
        <v>0.67306953515174794</v>
      </c>
      <c r="L12" s="54">
        <f t="shared" si="0"/>
        <v>1710</v>
      </c>
      <c r="M12" s="229">
        <f>L12/G12</f>
        <v>0.97602739726027399</v>
      </c>
      <c r="N12" s="21">
        <f t="shared" si="0"/>
        <v>839</v>
      </c>
      <c r="O12" s="26">
        <f>N12/C12</f>
        <v>0.3223203995389935</v>
      </c>
      <c r="P12" s="21">
        <f t="shared" ref="P12:W12" si="1">P13+P14+P15</f>
        <v>196</v>
      </c>
      <c r="Q12" s="21">
        <f t="shared" si="1"/>
        <v>29</v>
      </c>
      <c r="R12" s="21">
        <f t="shared" si="1"/>
        <v>6</v>
      </c>
      <c r="S12" s="21">
        <f t="shared" si="1"/>
        <v>8</v>
      </c>
      <c r="T12" s="21">
        <f t="shared" si="1"/>
        <v>63</v>
      </c>
      <c r="U12" s="21">
        <f t="shared" si="1"/>
        <v>148</v>
      </c>
      <c r="V12" s="21">
        <f t="shared" si="1"/>
        <v>35</v>
      </c>
      <c r="W12" s="21">
        <f t="shared" si="1"/>
        <v>354</v>
      </c>
      <c r="X12" s="27">
        <f>G12+N12</f>
        <v>2591</v>
      </c>
      <c r="Y12" s="299">
        <f t="shared" ref="Y12:Y21" si="2">X12/C12</f>
        <v>0.99538993469074144</v>
      </c>
      <c r="Z12" s="54">
        <f>Z13+Z14+Z15</f>
        <v>12</v>
      </c>
      <c r="AA12" s="547">
        <f t="shared" ref="AA12:AA21" si="3">Z12/C12</f>
        <v>4.6100653092585476E-3</v>
      </c>
      <c r="AB12" s="5"/>
    </row>
    <row r="13" spans="1:16378" ht="22.5" x14ac:dyDescent="0.2">
      <c r="A13" s="460" t="s">
        <v>737</v>
      </c>
      <c r="B13" s="21">
        <f>B17+B20+B21</f>
        <v>2563</v>
      </c>
      <c r="C13" s="54">
        <f t="shared" ref="C13:X13" si="4">C17+C20+C21</f>
        <v>2381</v>
      </c>
      <c r="D13" s="54">
        <f t="shared" si="4"/>
        <v>1969</v>
      </c>
      <c r="E13" s="54">
        <f t="shared" si="4"/>
        <v>151</v>
      </c>
      <c r="F13" s="23">
        <f t="shared" si="4"/>
        <v>412</v>
      </c>
      <c r="G13" s="23">
        <f>G17+G20+G21</f>
        <v>1582</v>
      </c>
      <c r="H13" s="54">
        <f t="shared" si="4"/>
        <v>1389</v>
      </c>
      <c r="I13" s="54">
        <f t="shared" si="4"/>
        <v>160</v>
      </c>
      <c r="J13" s="54">
        <f t="shared" si="4"/>
        <v>33</v>
      </c>
      <c r="K13" s="24">
        <f>G13/C13</f>
        <v>0.6644267114657707</v>
      </c>
      <c r="L13" s="54">
        <f t="shared" si="4"/>
        <v>1547</v>
      </c>
      <c r="M13" s="229">
        <f>L13/G13</f>
        <v>0.97787610619469023</v>
      </c>
      <c r="N13" s="21">
        <f t="shared" si="4"/>
        <v>788</v>
      </c>
      <c r="O13" s="26">
        <f>N13/C13</f>
        <v>0.33095338093238136</v>
      </c>
      <c r="P13" s="21">
        <f t="shared" si="4"/>
        <v>189</v>
      </c>
      <c r="Q13" s="21">
        <f t="shared" si="4"/>
        <v>26</v>
      </c>
      <c r="R13" s="21">
        <f t="shared" si="4"/>
        <v>6</v>
      </c>
      <c r="S13" s="21">
        <f t="shared" si="4"/>
        <v>8</v>
      </c>
      <c r="T13" s="21">
        <f t="shared" si="4"/>
        <v>63</v>
      </c>
      <c r="U13" s="21">
        <f t="shared" si="4"/>
        <v>141</v>
      </c>
      <c r="V13" s="21">
        <f t="shared" si="4"/>
        <v>35</v>
      </c>
      <c r="W13" s="21">
        <f t="shared" si="4"/>
        <v>320</v>
      </c>
      <c r="X13" s="21">
        <f t="shared" si="4"/>
        <v>2370</v>
      </c>
      <c r="Y13" s="299">
        <f t="shared" si="2"/>
        <v>0.99538009239815206</v>
      </c>
      <c r="Z13" s="54">
        <f>Z17+Z20+Z21</f>
        <v>11</v>
      </c>
      <c r="AA13" s="547">
        <f t="shared" si="3"/>
        <v>4.6199076018479633E-3</v>
      </c>
      <c r="AB13" s="5"/>
    </row>
    <row r="14" spans="1:16378" x14ac:dyDescent="0.2">
      <c r="A14" s="461" t="s">
        <v>738</v>
      </c>
      <c r="B14" s="21">
        <f>B18</f>
        <v>113</v>
      </c>
      <c r="C14" s="54">
        <f t="shared" ref="C14:X14" si="5">C18</f>
        <v>105</v>
      </c>
      <c r="D14" s="54">
        <f t="shared" si="5"/>
        <v>89</v>
      </c>
      <c r="E14" s="54">
        <f t="shared" si="5"/>
        <v>5</v>
      </c>
      <c r="F14" s="23">
        <f t="shared" si="5"/>
        <v>16</v>
      </c>
      <c r="G14" s="23">
        <f t="shared" si="5"/>
        <v>78</v>
      </c>
      <c r="H14" s="54">
        <f t="shared" si="5"/>
        <v>78</v>
      </c>
      <c r="I14" s="54">
        <f t="shared" si="5"/>
        <v>0</v>
      </c>
      <c r="J14" s="54">
        <f t="shared" si="5"/>
        <v>0</v>
      </c>
      <c r="K14" s="24">
        <f>G14/C14</f>
        <v>0.74285714285714288</v>
      </c>
      <c r="L14" s="54">
        <f t="shared" si="5"/>
        <v>77</v>
      </c>
      <c r="M14" s="229">
        <f>L14/G14</f>
        <v>0.98717948717948723</v>
      </c>
      <c r="N14" s="21">
        <f t="shared" si="5"/>
        <v>27</v>
      </c>
      <c r="O14" s="26">
        <f>N14/C14</f>
        <v>0.25714285714285712</v>
      </c>
      <c r="P14" s="21">
        <f t="shared" si="5"/>
        <v>4</v>
      </c>
      <c r="Q14" s="21">
        <f t="shared" si="5"/>
        <v>2</v>
      </c>
      <c r="R14" s="21">
        <f t="shared" si="5"/>
        <v>0</v>
      </c>
      <c r="S14" s="21">
        <f t="shared" si="5"/>
        <v>0</v>
      </c>
      <c r="T14" s="21">
        <f t="shared" si="5"/>
        <v>0</v>
      </c>
      <c r="U14" s="21">
        <f t="shared" si="5"/>
        <v>7</v>
      </c>
      <c r="V14" s="21">
        <f t="shared" si="5"/>
        <v>0</v>
      </c>
      <c r="W14" s="21">
        <f t="shared" si="5"/>
        <v>14</v>
      </c>
      <c r="X14" s="21">
        <f t="shared" si="5"/>
        <v>105</v>
      </c>
      <c r="Y14" s="28">
        <f t="shared" si="2"/>
        <v>1</v>
      </c>
      <c r="Z14" s="54">
        <f>Z18</f>
        <v>0</v>
      </c>
      <c r="AA14" s="547">
        <f t="shared" si="3"/>
        <v>0</v>
      </c>
      <c r="AB14" s="5"/>
    </row>
    <row r="15" spans="1:16378" x14ac:dyDescent="0.2">
      <c r="A15" s="461" t="s">
        <v>739</v>
      </c>
      <c r="B15" s="21">
        <f>B19</f>
        <v>174</v>
      </c>
      <c r="C15" s="54">
        <f t="shared" ref="C15:X15" si="6">C19</f>
        <v>117</v>
      </c>
      <c r="D15" s="54">
        <f t="shared" si="6"/>
        <v>95</v>
      </c>
      <c r="E15" s="54">
        <f t="shared" si="6"/>
        <v>0</v>
      </c>
      <c r="F15" s="23">
        <f t="shared" si="6"/>
        <v>22</v>
      </c>
      <c r="G15" s="23">
        <f t="shared" si="6"/>
        <v>92</v>
      </c>
      <c r="H15" s="54">
        <f t="shared" si="6"/>
        <v>92</v>
      </c>
      <c r="I15" s="54">
        <f t="shared" si="6"/>
        <v>0</v>
      </c>
      <c r="J15" s="54">
        <f t="shared" si="6"/>
        <v>0</v>
      </c>
      <c r="K15" s="24">
        <f>G15/C15</f>
        <v>0.78632478632478631</v>
      </c>
      <c r="L15" s="54">
        <f t="shared" si="6"/>
        <v>86</v>
      </c>
      <c r="M15" s="229">
        <f>L15/G15</f>
        <v>0.93478260869565222</v>
      </c>
      <c r="N15" s="21">
        <f t="shared" si="6"/>
        <v>24</v>
      </c>
      <c r="O15" s="26">
        <f>N15/C15</f>
        <v>0.20512820512820512</v>
      </c>
      <c r="P15" s="21">
        <f t="shared" si="6"/>
        <v>3</v>
      </c>
      <c r="Q15" s="21">
        <f t="shared" si="6"/>
        <v>1</v>
      </c>
      <c r="R15" s="21">
        <f t="shared" si="6"/>
        <v>0</v>
      </c>
      <c r="S15" s="21">
        <f t="shared" si="6"/>
        <v>0</v>
      </c>
      <c r="T15" s="21">
        <f t="shared" si="6"/>
        <v>0</v>
      </c>
      <c r="U15" s="21">
        <f t="shared" si="6"/>
        <v>0</v>
      </c>
      <c r="V15" s="21">
        <f t="shared" si="6"/>
        <v>0</v>
      </c>
      <c r="W15" s="21">
        <f t="shared" si="6"/>
        <v>20</v>
      </c>
      <c r="X15" s="21">
        <f t="shared" si="6"/>
        <v>116</v>
      </c>
      <c r="Y15" s="299">
        <f t="shared" si="2"/>
        <v>0.99145299145299148</v>
      </c>
      <c r="Z15" s="54">
        <f>Z19</f>
        <v>1</v>
      </c>
      <c r="AA15" s="547">
        <f t="shared" si="3"/>
        <v>8.5470085470085479E-3</v>
      </c>
      <c r="AB15" s="5"/>
    </row>
    <row r="16" spans="1:16378" x14ac:dyDescent="0.2">
      <c r="A16" s="29" t="s">
        <v>65</v>
      </c>
      <c r="B16" s="30">
        <f>B17+B18+B19</f>
        <v>2580</v>
      </c>
      <c r="C16" s="289">
        <f>C17+C18+C19</f>
        <v>2394</v>
      </c>
      <c r="D16" s="289">
        <f t="shared" ref="D16:J16" si="7">D17+D18+D19</f>
        <v>1999</v>
      </c>
      <c r="E16" s="289">
        <f t="shared" si="7"/>
        <v>152</v>
      </c>
      <c r="F16" s="32">
        <f t="shared" si="7"/>
        <v>395</v>
      </c>
      <c r="G16" s="23">
        <f t="shared" ref="G16:G80" si="8">H16+I16+J16</f>
        <v>1634</v>
      </c>
      <c r="H16" s="289">
        <f t="shared" si="7"/>
        <v>1441</v>
      </c>
      <c r="I16" s="289">
        <f t="shared" si="7"/>
        <v>160</v>
      </c>
      <c r="J16" s="289">
        <f t="shared" si="7"/>
        <v>33</v>
      </c>
      <c r="K16" s="24">
        <f t="shared" ref="K16:K80" si="9">G16/C16</f>
        <v>0.68253968253968256</v>
      </c>
      <c r="L16" s="471">
        <f>L17+L18+L19</f>
        <v>1598</v>
      </c>
      <c r="M16" s="229">
        <f t="shared" ref="M16:M80" si="10">L16/G16</f>
        <v>0.97796817625458998</v>
      </c>
      <c r="N16" s="33">
        <f>P16+Q16+R16+S16+U16+W16+V16+T16</f>
        <v>754</v>
      </c>
      <c r="O16" s="26">
        <f t="shared" ref="O16:O48" si="11">N16/C16</f>
        <v>0.31495405179615704</v>
      </c>
      <c r="P16" s="30">
        <f t="shared" ref="P16:W16" si="12">P17+P18+P19</f>
        <v>190</v>
      </c>
      <c r="Q16" s="30">
        <f t="shared" si="12"/>
        <v>29</v>
      </c>
      <c r="R16" s="30">
        <f t="shared" si="12"/>
        <v>2</v>
      </c>
      <c r="S16" s="30">
        <f t="shared" si="12"/>
        <v>6</v>
      </c>
      <c r="T16" s="30">
        <f t="shared" si="12"/>
        <v>21</v>
      </c>
      <c r="U16" s="30">
        <f t="shared" si="12"/>
        <v>148</v>
      </c>
      <c r="V16" s="30">
        <f t="shared" si="12"/>
        <v>35</v>
      </c>
      <c r="W16" s="30">
        <f t="shared" si="12"/>
        <v>323</v>
      </c>
      <c r="X16" s="27">
        <f t="shared" ref="X16:X21" si="13">G16+N16</f>
        <v>2388</v>
      </c>
      <c r="Y16" s="299">
        <f t="shared" si="2"/>
        <v>0.99749373433583954</v>
      </c>
      <c r="Z16" s="289">
        <f>Z17+Z18+Z19</f>
        <v>6</v>
      </c>
      <c r="AA16" s="547">
        <f t="shared" si="3"/>
        <v>2.5062656641604009E-3</v>
      </c>
      <c r="AB16" s="5"/>
    </row>
    <row r="17" spans="1:28" ht="22.5" x14ac:dyDescent="0.2">
      <c r="A17" s="460" t="s">
        <v>740</v>
      </c>
      <c r="B17" s="21">
        <f>B23+B29+B36+B42+B50+B56+B68+B70+B81+B83+B89+B93+B97+B107+B111+B116+B124+B135</f>
        <v>2293</v>
      </c>
      <c r="C17" s="54">
        <f t="shared" ref="C17:J17" si="14">C23+C29+C36+C42+C50+C56+C68+C70+C81+C83+C89+C93+C97+C107+C111+C116+C124+C135</f>
        <v>2172</v>
      </c>
      <c r="D17" s="54">
        <f t="shared" si="14"/>
        <v>1815</v>
      </c>
      <c r="E17" s="54">
        <f t="shared" si="14"/>
        <v>147</v>
      </c>
      <c r="F17" s="23">
        <f t="shared" si="14"/>
        <v>357</v>
      </c>
      <c r="G17" s="254">
        <f>H17+I17+J17</f>
        <v>1464</v>
      </c>
      <c r="H17" s="467">
        <f>H23+H29+H36+H42+H50+H56+H68+H70+H81+H83+H89+H93+H97+H107+H111+H116+H124+H135</f>
        <v>1271</v>
      </c>
      <c r="I17" s="467">
        <f>I23+I29+I36+I42+I50+I56+I68+I70+I81+I83+I89+I93+I97+I107+I111+I116+I124+I135</f>
        <v>160</v>
      </c>
      <c r="J17" s="54">
        <f t="shared" si="14"/>
        <v>33</v>
      </c>
      <c r="K17" s="24">
        <f t="shared" si="9"/>
        <v>0.67403314917127077</v>
      </c>
      <c r="L17" s="467">
        <f>L23+L29+L36+L42+L50+L56+L68+L70+L81+L83+L89+L93+L97+L107+L111+L116+L124+L135</f>
        <v>1435</v>
      </c>
      <c r="M17" s="229">
        <f t="shared" si="10"/>
        <v>0.98019125683060104</v>
      </c>
      <c r="N17" s="33">
        <f>P17+Q17+R17+S17+U17+W17+V17+T17</f>
        <v>703</v>
      </c>
      <c r="O17" s="26">
        <f t="shared" si="11"/>
        <v>0.32366482504604049</v>
      </c>
      <c r="P17" s="21">
        <f t="shared" ref="P17:W17" si="15">P23+P29+P36+P42+P50+P56+P68+P70+P81+P83+P89+P93+P97+P107+P111+P116+P124+P135</f>
        <v>183</v>
      </c>
      <c r="Q17" s="21">
        <f t="shared" si="15"/>
        <v>26</v>
      </c>
      <c r="R17" s="21">
        <f t="shared" si="15"/>
        <v>2</v>
      </c>
      <c r="S17" s="21">
        <f t="shared" si="15"/>
        <v>6</v>
      </c>
      <c r="T17" s="21">
        <f t="shared" si="15"/>
        <v>21</v>
      </c>
      <c r="U17" s="21">
        <f t="shared" si="15"/>
        <v>141</v>
      </c>
      <c r="V17" s="21">
        <f t="shared" si="15"/>
        <v>35</v>
      </c>
      <c r="W17" s="21">
        <f t="shared" si="15"/>
        <v>289</v>
      </c>
      <c r="X17" s="27">
        <f t="shared" si="13"/>
        <v>2167</v>
      </c>
      <c r="Y17" s="299">
        <f t="shared" si="2"/>
        <v>0.99769797421731121</v>
      </c>
      <c r="Z17" s="54">
        <f>Z23+Z29+Z36+Z42+Z50+Z56+Z68+Z70+Z81+Z83+Z89+Z93+Z97+Z107+Z111+Z116+Z124+Z135</f>
        <v>5</v>
      </c>
      <c r="AA17" s="547">
        <f t="shared" si="3"/>
        <v>2.3020257826887663E-3</v>
      </c>
      <c r="AB17" s="5"/>
    </row>
    <row r="18" spans="1:28" x14ac:dyDescent="0.2">
      <c r="A18" s="463" t="s">
        <v>741</v>
      </c>
      <c r="B18" s="30">
        <f>B151</f>
        <v>113</v>
      </c>
      <c r="C18" s="289">
        <f t="shared" ref="C18:J18" si="16">C151</f>
        <v>105</v>
      </c>
      <c r="D18" s="289">
        <f t="shared" si="16"/>
        <v>89</v>
      </c>
      <c r="E18" s="289">
        <f t="shared" si="16"/>
        <v>5</v>
      </c>
      <c r="F18" s="32">
        <f t="shared" si="16"/>
        <v>16</v>
      </c>
      <c r="G18" s="23">
        <f t="shared" si="8"/>
        <v>78</v>
      </c>
      <c r="H18" s="289">
        <f t="shared" si="16"/>
        <v>78</v>
      </c>
      <c r="I18" s="289">
        <f t="shared" si="16"/>
        <v>0</v>
      </c>
      <c r="J18" s="289">
        <f t="shared" si="16"/>
        <v>0</v>
      </c>
      <c r="K18" s="24">
        <f t="shared" si="9"/>
        <v>0.74285714285714288</v>
      </c>
      <c r="L18" s="289">
        <f>L151</f>
        <v>77</v>
      </c>
      <c r="M18" s="229">
        <f t="shared" si="10"/>
        <v>0.98717948717948723</v>
      </c>
      <c r="N18" s="33">
        <f t="shared" ref="N18:N21" si="17">P18+Q18+R18+S18+U18+W18+V18+T18</f>
        <v>27</v>
      </c>
      <c r="O18" s="26">
        <f t="shared" si="11"/>
        <v>0.25714285714285712</v>
      </c>
      <c r="P18" s="30">
        <f t="shared" ref="P18:W18" si="18">P151</f>
        <v>4</v>
      </c>
      <c r="Q18" s="30">
        <f t="shared" si="18"/>
        <v>2</v>
      </c>
      <c r="R18" s="30">
        <f t="shared" si="18"/>
        <v>0</v>
      </c>
      <c r="S18" s="30">
        <f t="shared" si="18"/>
        <v>0</v>
      </c>
      <c r="T18" s="30">
        <f t="shared" si="18"/>
        <v>0</v>
      </c>
      <c r="U18" s="30">
        <f t="shared" si="18"/>
        <v>7</v>
      </c>
      <c r="V18" s="30">
        <f t="shared" si="18"/>
        <v>0</v>
      </c>
      <c r="W18" s="30">
        <f t="shared" si="18"/>
        <v>14</v>
      </c>
      <c r="X18" s="27">
        <f t="shared" si="13"/>
        <v>105</v>
      </c>
      <c r="Y18" s="28">
        <f t="shared" si="2"/>
        <v>1</v>
      </c>
      <c r="Z18" s="289">
        <f>Z151</f>
        <v>0</v>
      </c>
      <c r="AA18" s="547">
        <f t="shared" si="3"/>
        <v>0</v>
      </c>
      <c r="AB18" s="5"/>
    </row>
    <row r="19" spans="1:28" x14ac:dyDescent="0.2">
      <c r="A19" s="461" t="s">
        <v>742</v>
      </c>
      <c r="B19" s="30">
        <f>B137</f>
        <v>174</v>
      </c>
      <c r="C19" s="289">
        <f t="shared" ref="C19:J19" si="19">C137</f>
        <v>117</v>
      </c>
      <c r="D19" s="289">
        <f t="shared" si="19"/>
        <v>95</v>
      </c>
      <c r="E19" s="289">
        <f t="shared" si="19"/>
        <v>0</v>
      </c>
      <c r="F19" s="32">
        <f t="shared" si="19"/>
        <v>22</v>
      </c>
      <c r="G19" s="23">
        <f t="shared" si="8"/>
        <v>92</v>
      </c>
      <c r="H19" s="289">
        <f t="shared" si="19"/>
        <v>92</v>
      </c>
      <c r="I19" s="289">
        <f t="shared" si="19"/>
        <v>0</v>
      </c>
      <c r="J19" s="289">
        <f t="shared" si="19"/>
        <v>0</v>
      </c>
      <c r="K19" s="24">
        <f t="shared" si="9"/>
        <v>0.78632478632478631</v>
      </c>
      <c r="L19" s="289">
        <f>L137</f>
        <v>86</v>
      </c>
      <c r="M19" s="229">
        <f t="shared" si="10"/>
        <v>0.93478260869565222</v>
      </c>
      <c r="N19" s="33">
        <f t="shared" si="17"/>
        <v>24</v>
      </c>
      <c r="O19" s="26">
        <f t="shared" si="11"/>
        <v>0.20512820512820512</v>
      </c>
      <c r="P19" s="30">
        <f t="shared" ref="P19:W19" si="20">P137</f>
        <v>3</v>
      </c>
      <c r="Q19" s="30">
        <f t="shared" si="20"/>
        <v>1</v>
      </c>
      <c r="R19" s="30">
        <f t="shared" si="20"/>
        <v>0</v>
      </c>
      <c r="S19" s="30">
        <f t="shared" si="20"/>
        <v>0</v>
      </c>
      <c r="T19" s="30">
        <f t="shared" si="20"/>
        <v>0</v>
      </c>
      <c r="U19" s="30">
        <f t="shared" si="20"/>
        <v>0</v>
      </c>
      <c r="V19" s="30">
        <f t="shared" si="20"/>
        <v>0</v>
      </c>
      <c r="W19" s="30">
        <f t="shared" si="20"/>
        <v>20</v>
      </c>
      <c r="X19" s="27">
        <f t="shared" si="13"/>
        <v>116</v>
      </c>
      <c r="Y19" s="299">
        <f t="shared" si="2"/>
        <v>0.99145299145299148</v>
      </c>
      <c r="Z19" s="289">
        <f>Z137</f>
        <v>1</v>
      </c>
      <c r="AA19" s="547">
        <f t="shared" si="3"/>
        <v>8.5470085470085479E-3</v>
      </c>
      <c r="AB19" s="5"/>
    </row>
    <row r="20" spans="1:28" x14ac:dyDescent="0.2">
      <c r="A20" s="461" t="s">
        <v>743</v>
      </c>
      <c r="B20" s="30">
        <f t="shared" ref="B20:J20" si="21">B159</f>
        <v>170</v>
      </c>
      <c r="C20" s="289">
        <f t="shared" si="21"/>
        <v>141</v>
      </c>
      <c r="D20" s="289">
        <f t="shared" si="21"/>
        <v>86</v>
      </c>
      <c r="E20" s="289">
        <f t="shared" si="21"/>
        <v>4</v>
      </c>
      <c r="F20" s="32">
        <f t="shared" si="21"/>
        <v>55</v>
      </c>
      <c r="G20" s="23">
        <f t="shared" si="8"/>
        <v>76</v>
      </c>
      <c r="H20" s="289">
        <f t="shared" si="21"/>
        <v>76</v>
      </c>
      <c r="I20" s="289">
        <f t="shared" si="21"/>
        <v>0</v>
      </c>
      <c r="J20" s="289">
        <f t="shared" si="21"/>
        <v>0</v>
      </c>
      <c r="K20" s="24">
        <f t="shared" si="9"/>
        <v>0.53900709219858156</v>
      </c>
      <c r="L20" s="289">
        <f>L159</f>
        <v>70</v>
      </c>
      <c r="M20" s="229">
        <f t="shared" si="10"/>
        <v>0.92105263157894735</v>
      </c>
      <c r="N20" s="33">
        <f t="shared" si="17"/>
        <v>59</v>
      </c>
      <c r="O20" s="26">
        <f t="shared" si="11"/>
        <v>0.41843971631205673</v>
      </c>
      <c r="P20" s="30">
        <f t="shared" ref="P20:W20" si="22">P159</f>
        <v>6</v>
      </c>
      <c r="Q20" s="30">
        <f t="shared" si="22"/>
        <v>0</v>
      </c>
      <c r="R20" s="30">
        <f t="shared" si="22"/>
        <v>3</v>
      </c>
      <c r="S20" s="30">
        <f t="shared" si="22"/>
        <v>1</v>
      </c>
      <c r="T20" s="30">
        <f t="shared" si="22"/>
        <v>30</v>
      </c>
      <c r="U20" s="30">
        <f t="shared" si="22"/>
        <v>0</v>
      </c>
      <c r="V20" s="30">
        <f t="shared" si="22"/>
        <v>0</v>
      </c>
      <c r="W20" s="30">
        <f t="shared" si="22"/>
        <v>19</v>
      </c>
      <c r="X20" s="27">
        <f t="shared" si="13"/>
        <v>135</v>
      </c>
      <c r="Y20" s="299">
        <f t="shared" si="2"/>
        <v>0.95744680851063835</v>
      </c>
      <c r="Z20" s="289">
        <f>Z159</f>
        <v>6</v>
      </c>
      <c r="AA20" s="547">
        <f t="shared" si="3"/>
        <v>4.2553191489361701E-2</v>
      </c>
      <c r="AB20" s="5"/>
    </row>
    <row r="21" spans="1:28" x14ac:dyDescent="0.2">
      <c r="A21" s="461" t="s">
        <v>744</v>
      </c>
      <c r="B21" s="21">
        <f t="shared" ref="B21:J21" si="23">B166</f>
        <v>100</v>
      </c>
      <c r="C21" s="54">
        <f t="shared" si="23"/>
        <v>68</v>
      </c>
      <c r="D21" s="54">
        <f t="shared" si="23"/>
        <v>68</v>
      </c>
      <c r="E21" s="54">
        <f t="shared" si="23"/>
        <v>0</v>
      </c>
      <c r="F21" s="23">
        <f t="shared" si="23"/>
        <v>0</v>
      </c>
      <c r="G21" s="23">
        <f t="shared" si="8"/>
        <v>42</v>
      </c>
      <c r="H21" s="54">
        <f t="shared" si="23"/>
        <v>42</v>
      </c>
      <c r="I21" s="54">
        <f t="shared" si="23"/>
        <v>0</v>
      </c>
      <c r="J21" s="54">
        <f t="shared" si="23"/>
        <v>0</v>
      </c>
      <c r="K21" s="24">
        <f t="shared" si="9"/>
        <v>0.61764705882352944</v>
      </c>
      <c r="L21" s="54">
        <f>L166</f>
        <v>42</v>
      </c>
      <c r="M21" s="229">
        <f t="shared" si="10"/>
        <v>1</v>
      </c>
      <c r="N21" s="33">
        <f t="shared" si="17"/>
        <v>26</v>
      </c>
      <c r="O21" s="26">
        <f t="shared" si="11"/>
        <v>0.38235294117647056</v>
      </c>
      <c r="P21" s="21">
        <f t="shared" ref="P21:W21" si="24">P166</f>
        <v>0</v>
      </c>
      <c r="Q21" s="21">
        <f t="shared" si="24"/>
        <v>0</v>
      </c>
      <c r="R21" s="21">
        <f t="shared" si="24"/>
        <v>1</v>
      </c>
      <c r="S21" s="21">
        <f t="shared" si="24"/>
        <v>1</v>
      </c>
      <c r="T21" s="21">
        <f t="shared" si="24"/>
        <v>12</v>
      </c>
      <c r="U21" s="21">
        <f t="shared" si="24"/>
        <v>0</v>
      </c>
      <c r="V21" s="21">
        <f t="shared" si="24"/>
        <v>0</v>
      </c>
      <c r="W21" s="21">
        <f t="shared" si="24"/>
        <v>12</v>
      </c>
      <c r="X21" s="27">
        <f t="shared" si="13"/>
        <v>68</v>
      </c>
      <c r="Y21" s="28">
        <f t="shared" si="2"/>
        <v>1</v>
      </c>
      <c r="Z21" s="54">
        <f>Z166</f>
        <v>0</v>
      </c>
      <c r="AA21" s="547">
        <f t="shared" si="3"/>
        <v>0</v>
      </c>
      <c r="AB21" s="5"/>
    </row>
    <row r="22" spans="1:28" x14ac:dyDescent="0.2">
      <c r="A22" s="541" t="s">
        <v>745</v>
      </c>
      <c r="B22" s="21">
        <v>2293</v>
      </c>
      <c r="C22" s="54">
        <v>2172</v>
      </c>
      <c r="D22" s="54">
        <v>1815</v>
      </c>
      <c r="E22" s="54">
        <v>147</v>
      </c>
      <c r="F22" s="23">
        <v>357</v>
      </c>
      <c r="G22" s="23">
        <v>1464</v>
      </c>
      <c r="H22" s="54">
        <v>1271</v>
      </c>
      <c r="I22" s="54">
        <v>160</v>
      </c>
      <c r="J22" s="54">
        <v>33</v>
      </c>
      <c r="K22" s="24">
        <v>0.67403314917127077</v>
      </c>
      <c r="L22" s="54">
        <v>1435</v>
      </c>
      <c r="M22" s="229">
        <v>0.98019125683060104</v>
      </c>
      <c r="N22" s="33">
        <v>703</v>
      </c>
      <c r="O22" s="26">
        <v>0.32366482504604049</v>
      </c>
      <c r="P22" s="21">
        <v>183</v>
      </c>
      <c r="Q22" s="21">
        <v>26</v>
      </c>
      <c r="R22" s="21">
        <v>2</v>
      </c>
      <c r="S22" s="21">
        <v>6</v>
      </c>
      <c r="T22" s="21">
        <v>21</v>
      </c>
      <c r="U22" s="21">
        <v>141</v>
      </c>
      <c r="V22" s="21">
        <v>35</v>
      </c>
      <c r="W22" s="21">
        <v>289</v>
      </c>
      <c r="X22" s="27">
        <v>2167</v>
      </c>
      <c r="Y22" s="28">
        <v>0.99769797421731121</v>
      </c>
      <c r="Z22" s="54">
        <v>5</v>
      </c>
      <c r="AA22" s="547">
        <v>2.3020257826887663E-3</v>
      </c>
      <c r="AB22" s="5"/>
    </row>
    <row r="23" spans="1:28" x14ac:dyDescent="0.2">
      <c r="A23" s="36" t="s">
        <v>71</v>
      </c>
      <c r="B23" s="21">
        <f>SUM(B24:B28)</f>
        <v>107</v>
      </c>
      <c r="C23" s="37">
        <f>C24+C28+C25+C26+C27</f>
        <v>65</v>
      </c>
      <c r="D23" s="37">
        <f t="shared" ref="D23:L23" si="25">D24+D28+D25+D26+D27</f>
        <v>65</v>
      </c>
      <c r="E23" s="37">
        <f t="shared" si="25"/>
        <v>3</v>
      </c>
      <c r="F23" s="38">
        <f t="shared" si="25"/>
        <v>0</v>
      </c>
      <c r="G23" s="23">
        <f t="shared" si="8"/>
        <v>35</v>
      </c>
      <c r="H23" s="37">
        <f t="shared" si="25"/>
        <v>35</v>
      </c>
      <c r="I23" s="33">
        <f t="shared" si="25"/>
        <v>0</v>
      </c>
      <c r="J23" s="33">
        <f t="shared" si="25"/>
        <v>0</v>
      </c>
      <c r="K23" s="24">
        <f t="shared" si="9"/>
        <v>0.53846153846153844</v>
      </c>
      <c r="L23" s="37">
        <f t="shared" si="25"/>
        <v>30</v>
      </c>
      <c r="M23" s="229">
        <f t="shared" si="10"/>
        <v>0.8571428571428571</v>
      </c>
      <c r="N23" s="33">
        <f>P23+Q23+R23+S23+U23+W23+V23+T23</f>
        <v>30</v>
      </c>
      <c r="O23" s="26">
        <f t="shared" si="11"/>
        <v>0.46153846153846156</v>
      </c>
      <c r="P23" s="33">
        <f t="shared" ref="P23:W23" si="26">P24+P28+P25+P26+P27</f>
        <v>2</v>
      </c>
      <c r="Q23" s="33">
        <f t="shared" si="26"/>
        <v>0</v>
      </c>
      <c r="R23" s="33">
        <f t="shared" si="26"/>
        <v>0</v>
      </c>
      <c r="S23" s="33">
        <f t="shared" si="26"/>
        <v>0</v>
      </c>
      <c r="T23" s="33">
        <f t="shared" si="26"/>
        <v>0</v>
      </c>
      <c r="U23" s="33">
        <f t="shared" si="26"/>
        <v>2</v>
      </c>
      <c r="V23" s="33">
        <f t="shared" si="26"/>
        <v>0</v>
      </c>
      <c r="W23" s="33">
        <f t="shared" si="26"/>
        <v>26</v>
      </c>
      <c r="X23" s="27">
        <f t="shared" ref="X23:X54" si="27">G23+N23</f>
        <v>65</v>
      </c>
      <c r="Y23" s="28">
        <f t="shared" ref="Y23:Y54" si="28">X23/C23</f>
        <v>1</v>
      </c>
      <c r="Z23" s="33">
        <f>Z24+Z28+Z25+Z26+Z27</f>
        <v>0</v>
      </c>
      <c r="AA23" s="547">
        <f>Z23/C23</f>
        <v>0</v>
      </c>
      <c r="AB23" s="5"/>
    </row>
    <row r="24" spans="1:28" ht="22.5" x14ac:dyDescent="0.2">
      <c r="A24" s="40" t="s">
        <v>72</v>
      </c>
      <c r="B24" s="41">
        <v>14</v>
      </c>
      <c r="C24" s="61">
        <f>D24+F24</f>
        <v>8</v>
      </c>
      <c r="D24" s="62" t="s">
        <v>45</v>
      </c>
      <c r="E24" s="62"/>
      <c r="F24" s="44"/>
      <c r="G24" s="23">
        <f t="shared" si="8"/>
        <v>3</v>
      </c>
      <c r="H24" s="63">
        <v>3</v>
      </c>
      <c r="I24" s="484"/>
      <c r="J24" s="484"/>
      <c r="K24" s="24">
        <f t="shared" si="9"/>
        <v>0.375</v>
      </c>
      <c r="L24" s="46">
        <v>3</v>
      </c>
      <c r="M24" s="229">
        <f t="shared" si="10"/>
        <v>1</v>
      </c>
      <c r="N24" s="33">
        <f>P24+Q24+R24+S24+U24+W24+V24+T24</f>
        <v>5</v>
      </c>
      <c r="O24" s="26">
        <f t="shared" si="11"/>
        <v>0.625</v>
      </c>
      <c r="P24" s="47"/>
      <c r="Q24" s="47"/>
      <c r="R24" s="47"/>
      <c r="S24" s="47"/>
      <c r="T24" s="47"/>
      <c r="U24" s="47"/>
      <c r="V24" s="47"/>
      <c r="W24" s="47">
        <v>5</v>
      </c>
      <c r="X24" s="27">
        <f t="shared" si="27"/>
        <v>8</v>
      </c>
      <c r="Y24" s="28">
        <f t="shared" si="28"/>
        <v>1</v>
      </c>
      <c r="Z24" s="48"/>
      <c r="AA24" s="39"/>
      <c r="AB24" s="5"/>
    </row>
    <row r="25" spans="1:28" ht="45" x14ac:dyDescent="0.2">
      <c r="A25" s="49" t="s">
        <v>73</v>
      </c>
      <c r="B25" s="41">
        <v>20</v>
      </c>
      <c r="C25" s="61">
        <f>D25+F25</f>
        <v>15</v>
      </c>
      <c r="D25" s="62" t="s">
        <v>52</v>
      </c>
      <c r="E25" s="62" t="s">
        <v>38</v>
      </c>
      <c r="F25" s="44"/>
      <c r="G25" s="23">
        <f t="shared" si="8"/>
        <v>6</v>
      </c>
      <c r="H25" s="63">
        <v>6</v>
      </c>
      <c r="I25" s="484"/>
      <c r="J25" s="484"/>
      <c r="K25" s="24">
        <f t="shared" si="9"/>
        <v>0.4</v>
      </c>
      <c r="L25" s="46">
        <v>5</v>
      </c>
      <c r="M25" s="229">
        <f t="shared" si="10"/>
        <v>0.83333333333333337</v>
      </c>
      <c r="N25" s="33">
        <f t="shared" ref="N25:N88" si="29">P25+Q25+R25+S25+U25+W25+V25+T25</f>
        <v>9</v>
      </c>
      <c r="O25" s="26">
        <f t="shared" si="11"/>
        <v>0.6</v>
      </c>
      <c r="P25" s="47"/>
      <c r="Q25" s="47"/>
      <c r="R25" s="47"/>
      <c r="S25" s="47"/>
      <c r="T25" s="47"/>
      <c r="U25" s="47"/>
      <c r="V25" s="47"/>
      <c r="W25" s="47">
        <v>9</v>
      </c>
      <c r="X25" s="27">
        <f t="shared" si="27"/>
        <v>15</v>
      </c>
      <c r="Y25" s="28">
        <f t="shared" si="28"/>
        <v>1</v>
      </c>
      <c r="Z25" s="48"/>
      <c r="AA25" s="39"/>
      <c r="AB25" s="5"/>
    </row>
    <row r="26" spans="1:28" ht="22.5" x14ac:dyDescent="0.2">
      <c r="A26" s="49" t="s">
        <v>74</v>
      </c>
      <c r="B26" s="41">
        <v>25</v>
      </c>
      <c r="C26" s="61">
        <f>D26+F26</f>
        <v>11</v>
      </c>
      <c r="D26" s="62" t="s">
        <v>48</v>
      </c>
      <c r="E26" s="62"/>
      <c r="F26" s="44"/>
      <c r="G26" s="23">
        <f t="shared" si="8"/>
        <v>7</v>
      </c>
      <c r="H26" s="63">
        <v>7</v>
      </c>
      <c r="I26" s="484"/>
      <c r="J26" s="484"/>
      <c r="K26" s="24">
        <f t="shared" si="9"/>
        <v>0.63636363636363635</v>
      </c>
      <c r="L26" s="46">
        <v>6</v>
      </c>
      <c r="M26" s="229">
        <f t="shared" si="10"/>
        <v>0.8571428571428571</v>
      </c>
      <c r="N26" s="33">
        <f t="shared" si="29"/>
        <v>4</v>
      </c>
      <c r="O26" s="26">
        <f t="shared" si="11"/>
        <v>0.36363636363636365</v>
      </c>
      <c r="P26" s="47"/>
      <c r="Q26" s="47"/>
      <c r="R26" s="47"/>
      <c r="S26" s="47"/>
      <c r="T26" s="47"/>
      <c r="U26" s="47">
        <v>1</v>
      </c>
      <c r="V26" s="47"/>
      <c r="W26" s="47">
        <v>3</v>
      </c>
      <c r="X26" s="27">
        <f t="shared" si="27"/>
        <v>11</v>
      </c>
      <c r="Y26" s="28">
        <f t="shared" si="28"/>
        <v>1</v>
      </c>
      <c r="Z26" s="48"/>
      <c r="AA26" s="39"/>
      <c r="AB26" s="5"/>
    </row>
    <row r="27" spans="1:28" ht="45" x14ac:dyDescent="0.2">
      <c r="A27" s="49" t="s">
        <v>75</v>
      </c>
      <c r="B27" s="41">
        <v>25</v>
      </c>
      <c r="C27" s="61">
        <f>D27+F27</f>
        <v>13</v>
      </c>
      <c r="D27" s="62" t="s">
        <v>50</v>
      </c>
      <c r="E27" s="62" t="s">
        <v>38</v>
      </c>
      <c r="F27" s="44"/>
      <c r="G27" s="23">
        <f t="shared" si="8"/>
        <v>6</v>
      </c>
      <c r="H27" s="63">
        <v>6</v>
      </c>
      <c r="I27" s="484"/>
      <c r="J27" s="484"/>
      <c r="K27" s="24">
        <f t="shared" si="9"/>
        <v>0.46153846153846156</v>
      </c>
      <c r="L27" s="46">
        <v>3</v>
      </c>
      <c r="M27" s="229">
        <f t="shared" si="10"/>
        <v>0.5</v>
      </c>
      <c r="N27" s="33">
        <f t="shared" si="29"/>
        <v>7</v>
      </c>
      <c r="O27" s="26">
        <f t="shared" si="11"/>
        <v>0.53846153846153844</v>
      </c>
      <c r="P27" s="47">
        <v>2</v>
      </c>
      <c r="Q27" s="47"/>
      <c r="R27" s="47"/>
      <c r="S27" s="47"/>
      <c r="T27" s="47"/>
      <c r="U27" s="47">
        <v>1</v>
      </c>
      <c r="V27" s="47"/>
      <c r="W27" s="47">
        <v>4</v>
      </c>
      <c r="X27" s="27">
        <f t="shared" si="27"/>
        <v>13</v>
      </c>
      <c r="Y27" s="28">
        <f t="shared" si="28"/>
        <v>1</v>
      </c>
      <c r="Z27" s="48"/>
      <c r="AA27" s="39"/>
      <c r="AB27" s="5"/>
    </row>
    <row r="28" spans="1:28" ht="22.5" x14ac:dyDescent="0.2">
      <c r="A28" s="50" t="s">
        <v>76</v>
      </c>
      <c r="B28" s="41">
        <v>23</v>
      </c>
      <c r="C28" s="61">
        <f>D28+F28</f>
        <v>18</v>
      </c>
      <c r="D28" s="62" t="s">
        <v>55</v>
      </c>
      <c r="E28" s="62" t="s">
        <v>38</v>
      </c>
      <c r="F28" s="44"/>
      <c r="G28" s="23">
        <f t="shared" si="8"/>
        <v>13</v>
      </c>
      <c r="H28" s="63">
        <v>13</v>
      </c>
      <c r="I28" s="484"/>
      <c r="J28" s="484"/>
      <c r="K28" s="24">
        <f t="shared" si="9"/>
        <v>0.72222222222222221</v>
      </c>
      <c r="L28" s="46">
        <v>13</v>
      </c>
      <c r="M28" s="229">
        <f t="shared" si="10"/>
        <v>1</v>
      </c>
      <c r="N28" s="33">
        <f t="shared" si="29"/>
        <v>5</v>
      </c>
      <c r="O28" s="26">
        <f t="shared" si="11"/>
        <v>0.27777777777777779</v>
      </c>
      <c r="P28" s="47"/>
      <c r="Q28" s="47"/>
      <c r="R28" s="47"/>
      <c r="S28" s="47"/>
      <c r="T28" s="47"/>
      <c r="U28" s="47"/>
      <c r="V28" s="47"/>
      <c r="W28" s="47">
        <v>5</v>
      </c>
      <c r="X28" s="27">
        <f t="shared" si="27"/>
        <v>18</v>
      </c>
      <c r="Y28" s="28">
        <f t="shared" si="28"/>
        <v>1</v>
      </c>
      <c r="Z28" s="48"/>
      <c r="AA28" s="39"/>
      <c r="AB28" s="5"/>
    </row>
    <row r="29" spans="1:28" ht="13.5" x14ac:dyDescent="0.2">
      <c r="A29" s="51" t="s">
        <v>77</v>
      </c>
      <c r="B29" s="21">
        <f>SUM(B30:B35)</f>
        <v>160</v>
      </c>
      <c r="C29" s="37">
        <f>C30+C31+C32+C33+C34+C35</f>
        <v>99</v>
      </c>
      <c r="D29" s="37">
        <f t="shared" ref="D29:L29" si="30">D30+D31+D32+D33+D34+D35</f>
        <v>98</v>
      </c>
      <c r="E29" s="37">
        <f t="shared" si="30"/>
        <v>7</v>
      </c>
      <c r="F29" s="38">
        <f t="shared" si="30"/>
        <v>1</v>
      </c>
      <c r="G29" s="23">
        <f t="shared" si="8"/>
        <v>40</v>
      </c>
      <c r="H29" s="37">
        <f>H30+H31+H32+H33+H34+H35</f>
        <v>40</v>
      </c>
      <c r="I29" s="33">
        <f t="shared" si="30"/>
        <v>0</v>
      </c>
      <c r="J29" s="33">
        <f t="shared" si="30"/>
        <v>0</v>
      </c>
      <c r="K29" s="24">
        <f t="shared" si="9"/>
        <v>0.40404040404040403</v>
      </c>
      <c r="L29" s="37">
        <f t="shared" si="30"/>
        <v>35</v>
      </c>
      <c r="M29" s="229">
        <f t="shared" si="10"/>
        <v>0.875</v>
      </c>
      <c r="N29" s="33">
        <f t="shared" si="29"/>
        <v>59</v>
      </c>
      <c r="O29" s="26">
        <f t="shared" si="11"/>
        <v>0.59595959595959591</v>
      </c>
      <c r="P29" s="52">
        <f t="shared" ref="P29:W29" si="31">P30+P31+P32+P33+P34+P35</f>
        <v>15</v>
      </c>
      <c r="Q29" s="52">
        <f t="shared" si="31"/>
        <v>1</v>
      </c>
      <c r="R29" s="52">
        <f t="shared" si="31"/>
        <v>0</v>
      </c>
      <c r="S29" s="52">
        <f t="shared" si="31"/>
        <v>0</v>
      </c>
      <c r="T29" s="52">
        <f t="shared" si="31"/>
        <v>1</v>
      </c>
      <c r="U29" s="52">
        <f t="shared" si="31"/>
        <v>24</v>
      </c>
      <c r="V29" s="52">
        <f t="shared" si="31"/>
        <v>8</v>
      </c>
      <c r="W29" s="52">
        <f t="shared" si="31"/>
        <v>10</v>
      </c>
      <c r="X29" s="27">
        <f t="shared" si="27"/>
        <v>99</v>
      </c>
      <c r="Y29" s="28">
        <f t="shared" si="28"/>
        <v>1</v>
      </c>
      <c r="Z29" s="33">
        <f>Z30+Z31+Z32+Z33+Z34+Z35</f>
        <v>0</v>
      </c>
      <c r="AA29" s="39"/>
      <c r="AB29" s="5"/>
    </row>
    <row r="30" spans="1:28" x14ac:dyDescent="0.2">
      <c r="A30" s="50" t="s">
        <v>78</v>
      </c>
      <c r="B30" s="41">
        <v>25</v>
      </c>
      <c r="C30" s="61">
        <f t="shared" ref="C30:C55" si="32">D30+F30</f>
        <v>22</v>
      </c>
      <c r="D30" s="62" t="s">
        <v>59</v>
      </c>
      <c r="E30" s="62"/>
      <c r="F30" s="44"/>
      <c r="G30" s="23">
        <f t="shared" si="8"/>
        <v>12</v>
      </c>
      <c r="H30" s="63">
        <v>12</v>
      </c>
      <c r="I30" s="61"/>
      <c r="J30" s="61"/>
      <c r="K30" s="24">
        <f t="shared" si="9"/>
        <v>0.54545454545454541</v>
      </c>
      <c r="L30" s="46">
        <v>11</v>
      </c>
      <c r="M30" s="229">
        <f t="shared" si="10"/>
        <v>0.91666666666666663</v>
      </c>
      <c r="N30" s="33">
        <f t="shared" si="29"/>
        <v>10</v>
      </c>
      <c r="O30" s="26">
        <f t="shared" si="11"/>
        <v>0.45454545454545453</v>
      </c>
      <c r="P30" s="47">
        <v>5</v>
      </c>
      <c r="Q30" s="47"/>
      <c r="R30" s="47"/>
      <c r="S30" s="47"/>
      <c r="T30" s="47"/>
      <c r="U30" s="47">
        <v>1</v>
      </c>
      <c r="V30" s="53">
        <v>4</v>
      </c>
      <c r="W30" s="47"/>
      <c r="X30" s="27">
        <f t="shared" si="27"/>
        <v>22</v>
      </c>
      <c r="Y30" s="28">
        <f t="shared" si="28"/>
        <v>1</v>
      </c>
      <c r="Z30" s="48"/>
      <c r="AA30" s="39"/>
      <c r="AB30" s="5"/>
    </row>
    <row r="31" spans="1:28" x14ac:dyDescent="0.2">
      <c r="A31" s="50" t="s">
        <v>79</v>
      </c>
      <c r="B31" s="41">
        <v>35</v>
      </c>
      <c r="C31" s="61">
        <f t="shared" si="32"/>
        <v>15</v>
      </c>
      <c r="D31" s="62" t="s">
        <v>52</v>
      </c>
      <c r="E31" s="62" t="s">
        <v>38</v>
      </c>
      <c r="F31" s="44"/>
      <c r="G31" s="23">
        <f t="shared" si="8"/>
        <v>9</v>
      </c>
      <c r="H31" s="63">
        <v>9</v>
      </c>
      <c r="I31" s="61"/>
      <c r="J31" s="61"/>
      <c r="K31" s="24">
        <f t="shared" si="9"/>
        <v>0.6</v>
      </c>
      <c r="L31" s="46">
        <v>6</v>
      </c>
      <c r="M31" s="229">
        <f t="shared" si="10"/>
        <v>0.66666666666666663</v>
      </c>
      <c r="N31" s="33">
        <f t="shared" si="29"/>
        <v>6</v>
      </c>
      <c r="O31" s="26">
        <f t="shared" si="11"/>
        <v>0.4</v>
      </c>
      <c r="P31" s="47">
        <v>2</v>
      </c>
      <c r="Q31" s="47"/>
      <c r="R31" s="47"/>
      <c r="S31" s="47"/>
      <c r="T31" s="47"/>
      <c r="U31" s="47">
        <v>3</v>
      </c>
      <c r="V31" s="53"/>
      <c r="W31" s="47">
        <v>1</v>
      </c>
      <c r="X31" s="27">
        <f t="shared" si="27"/>
        <v>15</v>
      </c>
      <c r="Y31" s="28">
        <f t="shared" si="28"/>
        <v>1</v>
      </c>
      <c r="Z31" s="48"/>
      <c r="AA31" s="39"/>
      <c r="AB31" s="5"/>
    </row>
    <row r="32" spans="1:28" x14ac:dyDescent="0.2">
      <c r="A32" s="50" t="s">
        <v>80</v>
      </c>
      <c r="B32" s="41">
        <v>29</v>
      </c>
      <c r="C32" s="61">
        <f t="shared" si="32"/>
        <v>11</v>
      </c>
      <c r="D32" s="62" t="s">
        <v>48</v>
      </c>
      <c r="E32" s="62" t="s">
        <v>39</v>
      </c>
      <c r="F32" s="44"/>
      <c r="G32" s="23">
        <f t="shared" si="8"/>
        <v>6</v>
      </c>
      <c r="H32" s="63">
        <v>6</v>
      </c>
      <c r="I32" s="61"/>
      <c r="J32" s="61"/>
      <c r="K32" s="24">
        <f t="shared" si="9"/>
        <v>0.54545454545454541</v>
      </c>
      <c r="L32" s="46">
        <v>6</v>
      </c>
      <c r="M32" s="229">
        <f t="shared" si="10"/>
        <v>1</v>
      </c>
      <c r="N32" s="33">
        <f t="shared" si="29"/>
        <v>5</v>
      </c>
      <c r="O32" s="26">
        <f t="shared" si="11"/>
        <v>0.45454545454545453</v>
      </c>
      <c r="P32" s="47">
        <v>1</v>
      </c>
      <c r="Q32" s="47"/>
      <c r="R32" s="47"/>
      <c r="S32" s="47"/>
      <c r="T32" s="47"/>
      <c r="U32" s="47">
        <v>2</v>
      </c>
      <c r="V32" s="53">
        <v>1</v>
      </c>
      <c r="W32" s="47">
        <v>1</v>
      </c>
      <c r="X32" s="27">
        <f t="shared" si="27"/>
        <v>11</v>
      </c>
      <c r="Y32" s="28">
        <f t="shared" si="28"/>
        <v>1</v>
      </c>
      <c r="Z32" s="48"/>
      <c r="AA32" s="39"/>
      <c r="AB32" s="5"/>
    </row>
    <row r="33" spans="1:28" ht="22.5" x14ac:dyDescent="0.2">
      <c r="A33" s="50" t="s">
        <v>81</v>
      </c>
      <c r="B33" s="41">
        <v>21</v>
      </c>
      <c r="C33" s="61">
        <f t="shared" si="32"/>
        <v>24</v>
      </c>
      <c r="D33" s="62" t="s">
        <v>60</v>
      </c>
      <c r="E33" s="62"/>
      <c r="F33" s="44" t="s">
        <v>38</v>
      </c>
      <c r="G33" s="23">
        <f t="shared" si="8"/>
        <v>6</v>
      </c>
      <c r="H33" s="63">
        <v>6</v>
      </c>
      <c r="I33" s="61"/>
      <c r="J33" s="61"/>
      <c r="K33" s="24">
        <f t="shared" si="9"/>
        <v>0.25</v>
      </c>
      <c r="L33" s="46">
        <v>5</v>
      </c>
      <c r="M33" s="229">
        <f t="shared" si="10"/>
        <v>0.83333333333333337</v>
      </c>
      <c r="N33" s="33">
        <f t="shared" si="29"/>
        <v>18</v>
      </c>
      <c r="O33" s="26">
        <f t="shared" si="11"/>
        <v>0.75</v>
      </c>
      <c r="P33" s="47">
        <v>4</v>
      </c>
      <c r="Q33" s="47"/>
      <c r="R33" s="47"/>
      <c r="S33" s="47"/>
      <c r="T33" s="47"/>
      <c r="U33" s="47">
        <v>5</v>
      </c>
      <c r="V33" s="53">
        <v>3</v>
      </c>
      <c r="W33" s="47">
        <v>6</v>
      </c>
      <c r="X33" s="27">
        <f t="shared" si="27"/>
        <v>24</v>
      </c>
      <c r="Y33" s="28">
        <f t="shared" si="28"/>
        <v>1</v>
      </c>
      <c r="Z33" s="48"/>
      <c r="AA33" s="39"/>
      <c r="AB33" s="5"/>
    </row>
    <row r="34" spans="1:28" x14ac:dyDescent="0.2">
      <c r="A34" s="50" t="s">
        <v>82</v>
      </c>
      <c r="B34" s="41">
        <v>25</v>
      </c>
      <c r="C34" s="61">
        <f t="shared" si="32"/>
        <v>10</v>
      </c>
      <c r="D34" s="62" t="s">
        <v>47</v>
      </c>
      <c r="E34" s="62"/>
      <c r="F34" s="44"/>
      <c r="G34" s="23">
        <f t="shared" si="8"/>
        <v>6</v>
      </c>
      <c r="H34" s="63">
        <v>6</v>
      </c>
      <c r="I34" s="33"/>
      <c r="J34" s="33"/>
      <c r="K34" s="24">
        <f t="shared" si="9"/>
        <v>0.6</v>
      </c>
      <c r="L34" s="46">
        <v>6</v>
      </c>
      <c r="M34" s="229">
        <f t="shared" si="10"/>
        <v>1</v>
      </c>
      <c r="N34" s="33">
        <f t="shared" si="29"/>
        <v>4</v>
      </c>
      <c r="O34" s="26">
        <f t="shared" si="11"/>
        <v>0.4</v>
      </c>
      <c r="P34" s="47">
        <v>1</v>
      </c>
      <c r="Q34" s="47">
        <v>1</v>
      </c>
      <c r="R34" s="47"/>
      <c r="S34" s="47"/>
      <c r="T34" s="47"/>
      <c r="U34" s="47">
        <v>1</v>
      </c>
      <c r="V34" s="52"/>
      <c r="W34" s="47">
        <v>1</v>
      </c>
      <c r="X34" s="27">
        <f t="shared" si="27"/>
        <v>10</v>
      </c>
      <c r="Y34" s="28">
        <f t="shared" si="28"/>
        <v>1</v>
      </c>
      <c r="Z34" s="48"/>
      <c r="AA34" s="39"/>
      <c r="AB34" s="5"/>
    </row>
    <row r="35" spans="1:28" ht="33.75" x14ac:dyDescent="0.2">
      <c r="A35" s="50" t="s">
        <v>83</v>
      </c>
      <c r="B35" s="41">
        <v>25</v>
      </c>
      <c r="C35" s="61">
        <f t="shared" si="32"/>
        <v>17</v>
      </c>
      <c r="D35" s="62" t="s">
        <v>54</v>
      </c>
      <c r="E35" s="62" t="s">
        <v>41</v>
      </c>
      <c r="F35" s="44"/>
      <c r="G35" s="23">
        <f t="shared" si="8"/>
        <v>1</v>
      </c>
      <c r="H35" s="63">
        <v>1</v>
      </c>
      <c r="I35" s="33"/>
      <c r="J35" s="33"/>
      <c r="K35" s="24">
        <f t="shared" si="9"/>
        <v>5.8823529411764705E-2</v>
      </c>
      <c r="L35" s="46">
        <v>1</v>
      </c>
      <c r="M35" s="229">
        <f t="shared" si="10"/>
        <v>1</v>
      </c>
      <c r="N35" s="33">
        <f t="shared" si="29"/>
        <v>16</v>
      </c>
      <c r="O35" s="26">
        <f t="shared" si="11"/>
        <v>0.94117647058823528</v>
      </c>
      <c r="P35" s="47">
        <v>2</v>
      </c>
      <c r="Q35" s="47"/>
      <c r="R35" s="47"/>
      <c r="S35" s="47"/>
      <c r="T35" s="47">
        <v>1</v>
      </c>
      <c r="U35" s="47">
        <v>12</v>
      </c>
      <c r="V35" s="52"/>
      <c r="W35" s="47">
        <v>1</v>
      </c>
      <c r="X35" s="27">
        <f t="shared" si="27"/>
        <v>17</v>
      </c>
      <c r="Y35" s="28">
        <f t="shared" si="28"/>
        <v>1</v>
      </c>
      <c r="Z35" s="48"/>
      <c r="AA35" s="39"/>
      <c r="AB35" s="5"/>
    </row>
    <row r="36" spans="1:28" ht="13.5" x14ac:dyDescent="0.2">
      <c r="A36" s="51" t="s">
        <v>84</v>
      </c>
      <c r="B36" s="21">
        <f>SUM(B37:B41)</f>
        <v>113</v>
      </c>
      <c r="C36" s="54">
        <f t="shared" ref="C36:L36" si="33">SUM(C37:C41)</f>
        <v>67</v>
      </c>
      <c r="D36" s="54">
        <f t="shared" si="33"/>
        <v>65</v>
      </c>
      <c r="E36" s="54">
        <f t="shared" si="33"/>
        <v>6</v>
      </c>
      <c r="F36" s="23">
        <f t="shared" si="33"/>
        <v>2</v>
      </c>
      <c r="G36" s="23">
        <f t="shared" si="8"/>
        <v>47</v>
      </c>
      <c r="H36" s="54">
        <f t="shared" si="33"/>
        <v>47</v>
      </c>
      <c r="I36" s="54">
        <f t="shared" si="33"/>
        <v>0</v>
      </c>
      <c r="J36" s="54">
        <f t="shared" si="33"/>
        <v>0</v>
      </c>
      <c r="K36" s="24">
        <f t="shared" si="9"/>
        <v>0.70149253731343286</v>
      </c>
      <c r="L36" s="54">
        <f t="shared" si="33"/>
        <v>45</v>
      </c>
      <c r="M36" s="229">
        <f t="shared" si="10"/>
        <v>0.95744680851063835</v>
      </c>
      <c r="N36" s="33">
        <f t="shared" si="29"/>
        <v>19</v>
      </c>
      <c r="O36" s="26">
        <f t="shared" si="11"/>
        <v>0.28358208955223879</v>
      </c>
      <c r="P36" s="21">
        <f t="shared" ref="P36:W36" si="34">SUM(P37:P41)</f>
        <v>2</v>
      </c>
      <c r="Q36" s="21">
        <f t="shared" si="34"/>
        <v>0</v>
      </c>
      <c r="R36" s="21">
        <f t="shared" si="34"/>
        <v>0</v>
      </c>
      <c r="S36" s="21">
        <f t="shared" si="34"/>
        <v>0</v>
      </c>
      <c r="T36" s="21">
        <f t="shared" si="34"/>
        <v>0</v>
      </c>
      <c r="U36" s="21">
        <f t="shared" si="34"/>
        <v>4</v>
      </c>
      <c r="V36" s="21">
        <f t="shared" si="34"/>
        <v>1</v>
      </c>
      <c r="W36" s="21">
        <f t="shared" si="34"/>
        <v>12</v>
      </c>
      <c r="X36" s="27">
        <f t="shared" si="27"/>
        <v>66</v>
      </c>
      <c r="Y36" s="299">
        <f t="shared" si="28"/>
        <v>0.9850746268656716</v>
      </c>
      <c r="Z36" s="54">
        <f>SUM(Z37:Z41)</f>
        <v>1</v>
      </c>
      <c r="AA36" s="476">
        <f>Z36/C36</f>
        <v>1.4925373134328358E-2</v>
      </c>
      <c r="AB36" s="5"/>
    </row>
    <row r="37" spans="1:28" ht="45" x14ac:dyDescent="0.2">
      <c r="A37" s="50" t="s">
        <v>85</v>
      </c>
      <c r="B37" s="41">
        <v>15</v>
      </c>
      <c r="C37" s="61">
        <f t="shared" si="32"/>
        <v>13</v>
      </c>
      <c r="D37" s="57">
        <v>13</v>
      </c>
      <c r="E37" s="57">
        <v>2</v>
      </c>
      <c r="F37" s="55"/>
      <c r="G37" s="23">
        <f t="shared" si="8"/>
        <v>11</v>
      </c>
      <c r="H37" s="57">
        <v>11</v>
      </c>
      <c r="I37" s="57"/>
      <c r="J37" s="57"/>
      <c r="K37" s="24">
        <f t="shared" si="9"/>
        <v>0.84615384615384615</v>
      </c>
      <c r="L37" s="57">
        <v>10</v>
      </c>
      <c r="M37" s="229">
        <f t="shared" si="10"/>
        <v>0.90909090909090906</v>
      </c>
      <c r="N37" s="33">
        <f t="shared" si="29"/>
        <v>2</v>
      </c>
      <c r="O37" s="26">
        <f t="shared" si="11"/>
        <v>0.15384615384615385</v>
      </c>
      <c r="P37" s="41">
        <v>1</v>
      </c>
      <c r="Q37" s="41"/>
      <c r="R37" s="41"/>
      <c r="S37" s="41"/>
      <c r="T37" s="41"/>
      <c r="U37" s="41"/>
      <c r="V37" s="41">
        <v>1</v>
      </c>
      <c r="W37" s="41"/>
      <c r="X37" s="27">
        <f t="shared" si="27"/>
        <v>13</v>
      </c>
      <c r="Y37" s="28">
        <f t="shared" si="28"/>
        <v>1</v>
      </c>
      <c r="Z37" s="57"/>
      <c r="AA37" s="479"/>
      <c r="AB37" s="5"/>
    </row>
    <row r="38" spans="1:28" ht="36.75" customHeight="1" x14ac:dyDescent="0.2">
      <c r="A38" s="50" t="s">
        <v>86</v>
      </c>
      <c r="B38" s="41">
        <v>18</v>
      </c>
      <c r="C38" s="61">
        <f t="shared" si="32"/>
        <v>13</v>
      </c>
      <c r="D38" s="57">
        <v>13</v>
      </c>
      <c r="E38" s="57"/>
      <c r="F38" s="55"/>
      <c r="G38" s="23">
        <f t="shared" si="8"/>
        <v>4</v>
      </c>
      <c r="H38" s="57">
        <v>4</v>
      </c>
      <c r="I38" s="57"/>
      <c r="J38" s="57"/>
      <c r="K38" s="24">
        <f t="shared" si="9"/>
        <v>0.30769230769230771</v>
      </c>
      <c r="L38" s="57">
        <v>4</v>
      </c>
      <c r="M38" s="229">
        <f t="shared" si="10"/>
        <v>1</v>
      </c>
      <c r="N38" s="33">
        <f t="shared" si="29"/>
        <v>8</v>
      </c>
      <c r="O38" s="26">
        <f t="shared" si="11"/>
        <v>0.61538461538461542</v>
      </c>
      <c r="P38" s="41"/>
      <c r="Q38" s="41"/>
      <c r="R38" s="41"/>
      <c r="S38" s="41"/>
      <c r="T38" s="41"/>
      <c r="U38" s="41"/>
      <c r="V38" s="41"/>
      <c r="W38" s="41">
        <v>8</v>
      </c>
      <c r="X38" s="27">
        <f t="shared" si="27"/>
        <v>12</v>
      </c>
      <c r="Y38" s="299">
        <f t="shared" si="28"/>
        <v>0.92307692307692313</v>
      </c>
      <c r="Z38" s="57">
        <v>1</v>
      </c>
      <c r="AA38" s="478">
        <f>Z38/C38</f>
        <v>7.6923076923076927E-2</v>
      </c>
      <c r="AB38" s="5"/>
    </row>
    <row r="39" spans="1:28" ht="45" x14ac:dyDescent="0.2">
      <c r="A39" s="50" t="s">
        <v>87</v>
      </c>
      <c r="B39" s="41">
        <v>40</v>
      </c>
      <c r="C39" s="61">
        <f t="shared" si="32"/>
        <v>14</v>
      </c>
      <c r="D39" s="57">
        <v>14</v>
      </c>
      <c r="E39" s="57"/>
      <c r="F39" s="55"/>
      <c r="G39" s="23">
        <f t="shared" si="8"/>
        <v>11</v>
      </c>
      <c r="H39" s="57">
        <v>11</v>
      </c>
      <c r="I39" s="57"/>
      <c r="J39" s="57"/>
      <c r="K39" s="24">
        <f t="shared" si="9"/>
        <v>0.7857142857142857</v>
      </c>
      <c r="L39" s="57">
        <v>10</v>
      </c>
      <c r="M39" s="229">
        <f t="shared" si="10"/>
        <v>0.90909090909090906</v>
      </c>
      <c r="N39" s="33">
        <f t="shared" si="29"/>
        <v>3</v>
      </c>
      <c r="O39" s="26">
        <f t="shared" si="11"/>
        <v>0.21428571428571427</v>
      </c>
      <c r="P39" s="41">
        <v>1</v>
      </c>
      <c r="Q39" s="41"/>
      <c r="R39" s="41"/>
      <c r="S39" s="41"/>
      <c r="T39" s="41"/>
      <c r="U39" s="41"/>
      <c r="V39" s="41"/>
      <c r="W39" s="41">
        <v>2</v>
      </c>
      <c r="X39" s="27">
        <f t="shared" si="27"/>
        <v>14</v>
      </c>
      <c r="Y39" s="28">
        <f t="shared" si="28"/>
        <v>1</v>
      </c>
      <c r="Z39" s="57"/>
      <c r="AA39" s="39"/>
      <c r="AB39" s="5"/>
    </row>
    <row r="40" spans="1:28" ht="33.75" x14ac:dyDescent="0.2">
      <c r="A40" s="58" t="s">
        <v>88</v>
      </c>
      <c r="B40" s="41">
        <v>15</v>
      </c>
      <c r="C40" s="61">
        <f t="shared" si="32"/>
        <v>5</v>
      </c>
      <c r="D40" s="57">
        <v>5</v>
      </c>
      <c r="E40" s="57">
        <v>1</v>
      </c>
      <c r="F40" s="55"/>
      <c r="G40" s="23">
        <f t="shared" si="8"/>
        <v>5</v>
      </c>
      <c r="H40" s="57">
        <v>5</v>
      </c>
      <c r="I40" s="57"/>
      <c r="J40" s="57"/>
      <c r="K40" s="24">
        <f t="shared" si="9"/>
        <v>1</v>
      </c>
      <c r="L40" s="57">
        <v>5</v>
      </c>
      <c r="M40" s="229">
        <f t="shared" si="10"/>
        <v>1</v>
      </c>
      <c r="N40" s="33">
        <f t="shared" si="29"/>
        <v>0</v>
      </c>
      <c r="O40" s="26">
        <f t="shared" si="11"/>
        <v>0</v>
      </c>
      <c r="P40" s="41"/>
      <c r="Q40" s="41"/>
      <c r="R40" s="41"/>
      <c r="S40" s="41"/>
      <c r="T40" s="41"/>
      <c r="U40" s="41"/>
      <c r="V40" s="41"/>
      <c r="W40" s="41"/>
      <c r="X40" s="27">
        <f t="shared" si="27"/>
        <v>5</v>
      </c>
      <c r="Y40" s="28">
        <f t="shared" si="28"/>
        <v>1</v>
      </c>
      <c r="Z40" s="57"/>
      <c r="AA40" s="39"/>
      <c r="AB40" s="5"/>
    </row>
    <row r="41" spans="1:28" ht="22.5" x14ac:dyDescent="0.2">
      <c r="A41" s="58" t="s">
        <v>89</v>
      </c>
      <c r="B41" s="41">
        <v>25</v>
      </c>
      <c r="C41" s="61">
        <f t="shared" si="32"/>
        <v>22</v>
      </c>
      <c r="D41" s="57">
        <v>20</v>
      </c>
      <c r="E41" s="57">
        <v>3</v>
      </c>
      <c r="F41" s="55">
        <v>2</v>
      </c>
      <c r="G41" s="23">
        <f t="shared" si="8"/>
        <v>16</v>
      </c>
      <c r="H41" s="57">
        <v>16</v>
      </c>
      <c r="I41" s="57"/>
      <c r="J41" s="57"/>
      <c r="K41" s="24">
        <f t="shared" si="9"/>
        <v>0.72727272727272729</v>
      </c>
      <c r="L41" s="57">
        <v>16</v>
      </c>
      <c r="M41" s="229">
        <f t="shared" si="10"/>
        <v>1</v>
      </c>
      <c r="N41" s="33">
        <f t="shared" si="29"/>
        <v>6</v>
      </c>
      <c r="O41" s="26">
        <f t="shared" si="11"/>
        <v>0.27272727272727271</v>
      </c>
      <c r="P41" s="41"/>
      <c r="Q41" s="41"/>
      <c r="R41" s="41"/>
      <c r="S41" s="41"/>
      <c r="T41" s="41"/>
      <c r="U41" s="41">
        <v>4</v>
      </c>
      <c r="V41" s="41"/>
      <c r="W41" s="41">
        <v>2</v>
      </c>
      <c r="X41" s="27">
        <f t="shared" si="27"/>
        <v>22</v>
      </c>
      <c r="Y41" s="28">
        <f t="shared" si="28"/>
        <v>1</v>
      </c>
      <c r="Z41" s="57"/>
      <c r="AA41" s="39"/>
      <c r="AB41" s="5"/>
    </row>
    <row r="42" spans="1:28" ht="13.5" x14ac:dyDescent="0.2">
      <c r="A42" s="59" t="s">
        <v>90</v>
      </c>
      <c r="B42" s="21">
        <f>SUM(B43:B49)</f>
        <v>115</v>
      </c>
      <c r="C42" s="54">
        <f t="shared" ref="C42:L42" si="35">SUM(C43:C49)</f>
        <v>83</v>
      </c>
      <c r="D42" s="54">
        <f t="shared" si="35"/>
        <v>72</v>
      </c>
      <c r="E42" s="54">
        <f t="shared" si="35"/>
        <v>7</v>
      </c>
      <c r="F42" s="23">
        <f t="shared" si="35"/>
        <v>11</v>
      </c>
      <c r="G42" s="23">
        <f t="shared" si="8"/>
        <v>54</v>
      </c>
      <c r="H42" s="54">
        <f t="shared" si="35"/>
        <v>54</v>
      </c>
      <c r="I42" s="54">
        <f t="shared" si="35"/>
        <v>0</v>
      </c>
      <c r="J42" s="54">
        <f t="shared" si="35"/>
        <v>0</v>
      </c>
      <c r="K42" s="24">
        <f t="shared" si="9"/>
        <v>0.6506024096385542</v>
      </c>
      <c r="L42" s="54">
        <f t="shared" si="35"/>
        <v>53</v>
      </c>
      <c r="M42" s="229">
        <f t="shared" si="10"/>
        <v>0.98148148148148151</v>
      </c>
      <c r="N42" s="33">
        <f t="shared" si="29"/>
        <v>29</v>
      </c>
      <c r="O42" s="26">
        <f t="shared" si="11"/>
        <v>0.3493975903614458</v>
      </c>
      <c r="P42" s="21">
        <f t="shared" ref="P42:W42" si="36">SUM(P43:P49)</f>
        <v>3</v>
      </c>
      <c r="Q42" s="21">
        <f t="shared" si="36"/>
        <v>0</v>
      </c>
      <c r="R42" s="21">
        <f t="shared" si="36"/>
        <v>0</v>
      </c>
      <c r="S42" s="21">
        <f t="shared" si="36"/>
        <v>1</v>
      </c>
      <c r="T42" s="21">
        <f t="shared" si="36"/>
        <v>1</v>
      </c>
      <c r="U42" s="21">
        <f t="shared" si="36"/>
        <v>2</v>
      </c>
      <c r="V42" s="21">
        <f t="shared" si="36"/>
        <v>0</v>
      </c>
      <c r="W42" s="21">
        <f t="shared" si="36"/>
        <v>22</v>
      </c>
      <c r="X42" s="27">
        <f t="shared" si="27"/>
        <v>83</v>
      </c>
      <c r="Y42" s="28">
        <f t="shared" si="28"/>
        <v>1</v>
      </c>
      <c r="Z42" s="54">
        <f>SUM(Z43:Z49)</f>
        <v>0</v>
      </c>
      <c r="AA42" s="39"/>
      <c r="AB42" s="5"/>
    </row>
    <row r="43" spans="1:28" ht="22.5" x14ac:dyDescent="0.2">
      <c r="A43" s="50" t="s">
        <v>91</v>
      </c>
      <c r="B43" s="41">
        <v>18</v>
      </c>
      <c r="C43" s="61">
        <f t="shared" si="32"/>
        <v>13</v>
      </c>
      <c r="D43" s="57">
        <v>10</v>
      </c>
      <c r="E43" s="57">
        <v>2</v>
      </c>
      <c r="F43" s="55">
        <v>3</v>
      </c>
      <c r="G43" s="23">
        <f t="shared" si="8"/>
        <v>9</v>
      </c>
      <c r="H43" s="57">
        <v>9</v>
      </c>
      <c r="I43" s="57"/>
      <c r="J43" s="57"/>
      <c r="K43" s="24">
        <f t="shared" si="9"/>
        <v>0.69230769230769229</v>
      </c>
      <c r="L43" s="57">
        <v>9</v>
      </c>
      <c r="M43" s="229">
        <f t="shared" si="10"/>
        <v>1</v>
      </c>
      <c r="N43" s="33">
        <f t="shared" si="29"/>
        <v>4</v>
      </c>
      <c r="O43" s="26">
        <f t="shared" si="11"/>
        <v>0.30769230769230771</v>
      </c>
      <c r="P43" s="41"/>
      <c r="Q43" s="41"/>
      <c r="R43" s="41"/>
      <c r="S43" s="41"/>
      <c r="T43" s="41">
        <v>1</v>
      </c>
      <c r="U43" s="41"/>
      <c r="V43" s="41"/>
      <c r="W43" s="41">
        <v>3</v>
      </c>
      <c r="X43" s="27">
        <f t="shared" si="27"/>
        <v>13</v>
      </c>
      <c r="Y43" s="28">
        <f t="shared" si="28"/>
        <v>1</v>
      </c>
      <c r="Z43" s="57"/>
      <c r="AA43" s="39"/>
      <c r="AB43" s="5"/>
    </row>
    <row r="44" spans="1:28" ht="33.75" x14ac:dyDescent="0.2">
      <c r="A44" s="50" t="s">
        <v>92</v>
      </c>
      <c r="B44" s="41">
        <v>20</v>
      </c>
      <c r="C44" s="61">
        <f t="shared" si="32"/>
        <v>12</v>
      </c>
      <c r="D44" s="57">
        <v>9</v>
      </c>
      <c r="E44" s="57">
        <v>1</v>
      </c>
      <c r="F44" s="55">
        <v>3</v>
      </c>
      <c r="G44" s="23">
        <f t="shared" si="8"/>
        <v>8</v>
      </c>
      <c r="H44" s="57">
        <v>8</v>
      </c>
      <c r="I44" s="57"/>
      <c r="J44" s="57"/>
      <c r="K44" s="24">
        <f t="shared" si="9"/>
        <v>0.66666666666666663</v>
      </c>
      <c r="L44" s="57">
        <v>8</v>
      </c>
      <c r="M44" s="229">
        <f t="shared" si="10"/>
        <v>1</v>
      </c>
      <c r="N44" s="33">
        <f t="shared" si="29"/>
        <v>4</v>
      </c>
      <c r="O44" s="26">
        <f t="shared" si="11"/>
        <v>0.33333333333333331</v>
      </c>
      <c r="P44" s="41"/>
      <c r="Q44" s="41"/>
      <c r="R44" s="41"/>
      <c r="S44" s="41"/>
      <c r="T44" s="41"/>
      <c r="U44" s="41"/>
      <c r="V44" s="41"/>
      <c r="W44" s="41">
        <v>4</v>
      </c>
      <c r="X44" s="27">
        <f t="shared" si="27"/>
        <v>12</v>
      </c>
      <c r="Y44" s="28">
        <f t="shared" si="28"/>
        <v>1</v>
      </c>
      <c r="Z44" s="57"/>
      <c r="AA44" s="39"/>
      <c r="AB44" s="5"/>
    </row>
    <row r="45" spans="1:28" ht="22.5" x14ac:dyDescent="0.2">
      <c r="A45" s="50" t="s">
        <v>93</v>
      </c>
      <c r="B45" s="41">
        <v>12</v>
      </c>
      <c r="C45" s="61">
        <f t="shared" si="32"/>
        <v>7</v>
      </c>
      <c r="D45" s="57">
        <v>7</v>
      </c>
      <c r="E45" s="57"/>
      <c r="F45" s="55"/>
      <c r="G45" s="23">
        <f t="shared" si="8"/>
        <v>5</v>
      </c>
      <c r="H45" s="57">
        <v>5</v>
      </c>
      <c r="I45" s="57"/>
      <c r="J45" s="57"/>
      <c r="K45" s="24">
        <f t="shared" si="9"/>
        <v>0.7142857142857143</v>
      </c>
      <c r="L45" s="57">
        <v>5</v>
      </c>
      <c r="M45" s="229">
        <f t="shared" si="10"/>
        <v>1</v>
      </c>
      <c r="N45" s="33">
        <f t="shared" si="29"/>
        <v>2</v>
      </c>
      <c r="O45" s="26">
        <f t="shared" si="11"/>
        <v>0.2857142857142857</v>
      </c>
      <c r="P45" s="41"/>
      <c r="Q45" s="41"/>
      <c r="R45" s="41"/>
      <c r="S45" s="41"/>
      <c r="T45" s="41"/>
      <c r="U45" s="41">
        <v>1</v>
      </c>
      <c r="V45" s="41"/>
      <c r="W45" s="41">
        <v>1</v>
      </c>
      <c r="X45" s="27">
        <f t="shared" si="27"/>
        <v>7</v>
      </c>
      <c r="Y45" s="28">
        <f t="shared" si="28"/>
        <v>1</v>
      </c>
      <c r="Z45" s="57"/>
      <c r="AA45" s="39"/>
      <c r="AB45" s="5"/>
    </row>
    <row r="46" spans="1:28" ht="22.5" x14ac:dyDescent="0.2">
      <c r="A46" s="50" t="s">
        <v>94</v>
      </c>
      <c r="B46" s="41">
        <v>20</v>
      </c>
      <c r="C46" s="61">
        <f t="shared" si="32"/>
        <v>13</v>
      </c>
      <c r="D46" s="57">
        <v>13</v>
      </c>
      <c r="E46" s="57">
        <v>1</v>
      </c>
      <c r="F46" s="55"/>
      <c r="G46" s="23">
        <f t="shared" si="8"/>
        <v>10</v>
      </c>
      <c r="H46" s="57">
        <v>10</v>
      </c>
      <c r="I46" s="57"/>
      <c r="J46" s="57"/>
      <c r="K46" s="24">
        <f t="shared" si="9"/>
        <v>0.76923076923076927</v>
      </c>
      <c r="L46" s="57">
        <v>10</v>
      </c>
      <c r="M46" s="229">
        <f t="shared" si="10"/>
        <v>1</v>
      </c>
      <c r="N46" s="33">
        <f t="shared" si="29"/>
        <v>3</v>
      </c>
      <c r="O46" s="26">
        <f t="shared" si="11"/>
        <v>0.23076923076923078</v>
      </c>
      <c r="P46" s="41"/>
      <c r="Q46" s="41"/>
      <c r="R46" s="41"/>
      <c r="S46" s="41"/>
      <c r="T46" s="41"/>
      <c r="U46" s="41"/>
      <c r="V46" s="41"/>
      <c r="W46" s="41">
        <v>3</v>
      </c>
      <c r="X46" s="27">
        <f t="shared" si="27"/>
        <v>13</v>
      </c>
      <c r="Y46" s="28">
        <f t="shared" si="28"/>
        <v>1</v>
      </c>
      <c r="Z46" s="57"/>
      <c r="AA46" s="39"/>
      <c r="AB46" s="5"/>
    </row>
    <row r="47" spans="1:28" ht="33.75" x14ac:dyDescent="0.2">
      <c r="A47" s="50" t="s">
        <v>95</v>
      </c>
      <c r="B47" s="41">
        <v>14</v>
      </c>
      <c r="C47" s="61">
        <f t="shared" si="32"/>
        <v>10</v>
      </c>
      <c r="D47" s="57">
        <v>9</v>
      </c>
      <c r="E47" s="57"/>
      <c r="F47" s="55">
        <v>1</v>
      </c>
      <c r="G47" s="23">
        <f t="shared" si="8"/>
        <v>7</v>
      </c>
      <c r="H47" s="57">
        <v>7</v>
      </c>
      <c r="I47" s="57"/>
      <c r="J47" s="57"/>
      <c r="K47" s="24">
        <f t="shared" si="9"/>
        <v>0.7</v>
      </c>
      <c r="L47" s="57">
        <v>6</v>
      </c>
      <c r="M47" s="229">
        <f t="shared" si="10"/>
        <v>0.8571428571428571</v>
      </c>
      <c r="N47" s="33">
        <f t="shared" si="29"/>
        <v>3</v>
      </c>
      <c r="O47" s="26">
        <f t="shared" si="11"/>
        <v>0.3</v>
      </c>
      <c r="P47" s="41">
        <v>2</v>
      </c>
      <c r="Q47" s="41"/>
      <c r="R47" s="41"/>
      <c r="S47" s="41">
        <v>1</v>
      </c>
      <c r="T47" s="41"/>
      <c r="U47" s="41"/>
      <c r="V47" s="41"/>
      <c r="W47" s="41"/>
      <c r="X47" s="27">
        <f t="shared" si="27"/>
        <v>10</v>
      </c>
      <c r="Y47" s="28">
        <f t="shared" si="28"/>
        <v>1</v>
      </c>
      <c r="Z47" s="57"/>
      <c r="AA47" s="39"/>
      <c r="AB47" s="5"/>
    </row>
    <row r="48" spans="1:28" ht="22.5" x14ac:dyDescent="0.2">
      <c r="A48" s="50" t="s">
        <v>96</v>
      </c>
      <c r="B48" s="41">
        <v>15</v>
      </c>
      <c r="C48" s="61">
        <f t="shared" si="32"/>
        <v>18</v>
      </c>
      <c r="D48" s="57">
        <v>16</v>
      </c>
      <c r="E48" s="57">
        <v>1</v>
      </c>
      <c r="F48" s="55">
        <v>2</v>
      </c>
      <c r="G48" s="23">
        <f t="shared" si="8"/>
        <v>11</v>
      </c>
      <c r="H48" s="57">
        <v>11</v>
      </c>
      <c r="I48" s="57"/>
      <c r="J48" s="57"/>
      <c r="K48" s="24">
        <f t="shared" si="9"/>
        <v>0.61111111111111116</v>
      </c>
      <c r="L48" s="57">
        <v>11</v>
      </c>
      <c r="M48" s="229">
        <f t="shared" si="10"/>
        <v>1</v>
      </c>
      <c r="N48" s="33">
        <f t="shared" si="29"/>
        <v>7</v>
      </c>
      <c r="O48" s="26">
        <f t="shared" si="11"/>
        <v>0.3888888888888889</v>
      </c>
      <c r="P48" s="41"/>
      <c r="Q48" s="41"/>
      <c r="R48" s="41"/>
      <c r="S48" s="41"/>
      <c r="T48" s="41"/>
      <c r="U48" s="41"/>
      <c r="V48" s="41"/>
      <c r="W48" s="41">
        <v>7</v>
      </c>
      <c r="X48" s="27">
        <f t="shared" si="27"/>
        <v>18</v>
      </c>
      <c r="Y48" s="28">
        <f t="shared" si="28"/>
        <v>1</v>
      </c>
      <c r="Z48" s="57"/>
      <c r="AA48" s="39"/>
      <c r="AB48" s="5"/>
    </row>
    <row r="49" spans="1:28" ht="22.5" x14ac:dyDescent="0.2">
      <c r="A49" s="50" t="s">
        <v>97</v>
      </c>
      <c r="B49" s="41">
        <v>16</v>
      </c>
      <c r="C49" s="61">
        <f t="shared" si="32"/>
        <v>10</v>
      </c>
      <c r="D49" s="57">
        <v>8</v>
      </c>
      <c r="E49" s="57">
        <v>2</v>
      </c>
      <c r="F49" s="55">
        <v>2</v>
      </c>
      <c r="G49" s="23">
        <f t="shared" si="8"/>
        <v>4</v>
      </c>
      <c r="H49" s="57">
        <v>4</v>
      </c>
      <c r="I49" s="57"/>
      <c r="J49" s="57"/>
      <c r="K49" s="24">
        <f t="shared" si="9"/>
        <v>0.4</v>
      </c>
      <c r="L49" s="57">
        <v>4</v>
      </c>
      <c r="M49" s="229">
        <f t="shared" si="10"/>
        <v>1</v>
      </c>
      <c r="N49" s="33">
        <f t="shared" si="29"/>
        <v>6</v>
      </c>
      <c r="O49" s="26">
        <f t="shared" ref="O49:O80" si="37">N49/C49</f>
        <v>0.6</v>
      </c>
      <c r="P49" s="41">
        <v>1</v>
      </c>
      <c r="Q49" s="41"/>
      <c r="R49" s="41"/>
      <c r="S49" s="41"/>
      <c r="T49" s="41"/>
      <c r="U49" s="41">
        <v>1</v>
      </c>
      <c r="V49" s="41"/>
      <c r="W49" s="41">
        <v>4</v>
      </c>
      <c r="X49" s="27">
        <f t="shared" si="27"/>
        <v>10</v>
      </c>
      <c r="Y49" s="28">
        <f t="shared" si="28"/>
        <v>1</v>
      </c>
      <c r="Z49" s="57"/>
      <c r="AA49" s="39"/>
      <c r="AB49" s="5"/>
    </row>
    <row r="50" spans="1:28" ht="13.5" x14ac:dyDescent="0.2">
      <c r="A50" s="51" t="s">
        <v>98</v>
      </c>
      <c r="B50" s="21">
        <f>SUM(B51:B55)</f>
        <v>120</v>
      </c>
      <c r="C50" s="54">
        <f t="shared" ref="C50:Z50" si="38">SUM(C51:C55)</f>
        <v>131</v>
      </c>
      <c r="D50" s="54">
        <f t="shared" si="38"/>
        <v>94</v>
      </c>
      <c r="E50" s="54">
        <f t="shared" si="38"/>
        <v>9</v>
      </c>
      <c r="F50" s="23">
        <f t="shared" si="38"/>
        <v>37</v>
      </c>
      <c r="G50" s="23">
        <f t="shared" si="8"/>
        <v>85</v>
      </c>
      <c r="H50" s="54">
        <f t="shared" si="38"/>
        <v>85</v>
      </c>
      <c r="I50" s="54">
        <f t="shared" si="38"/>
        <v>0</v>
      </c>
      <c r="J50" s="54">
        <f t="shared" si="38"/>
        <v>0</v>
      </c>
      <c r="K50" s="24">
        <f t="shared" si="9"/>
        <v>0.64885496183206104</v>
      </c>
      <c r="L50" s="54">
        <f t="shared" si="38"/>
        <v>84</v>
      </c>
      <c r="M50" s="229">
        <f t="shared" si="10"/>
        <v>0.9882352941176471</v>
      </c>
      <c r="N50" s="33">
        <f t="shared" si="29"/>
        <v>44</v>
      </c>
      <c r="O50" s="26">
        <f t="shared" si="37"/>
        <v>0.33587786259541985</v>
      </c>
      <c r="P50" s="21">
        <f t="shared" si="38"/>
        <v>8</v>
      </c>
      <c r="Q50" s="21">
        <f t="shared" si="38"/>
        <v>2</v>
      </c>
      <c r="R50" s="21">
        <f t="shared" si="38"/>
        <v>1</v>
      </c>
      <c r="S50" s="21">
        <f t="shared" si="38"/>
        <v>1</v>
      </c>
      <c r="T50" s="21">
        <f t="shared" si="38"/>
        <v>12</v>
      </c>
      <c r="U50" s="21">
        <f t="shared" si="38"/>
        <v>14</v>
      </c>
      <c r="V50" s="21">
        <f t="shared" si="38"/>
        <v>1</v>
      </c>
      <c r="W50" s="21">
        <f t="shared" si="38"/>
        <v>5</v>
      </c>
      <c r="X50" s="27">
        <f t="shared" si="27"/>
        <v>129</v>
      </c>
      <c r="Y50" s="299">
        <f t="shared" si="28"/>
        <v>0.98473282442748089</v>
      </c>
      <c r="Z50" s="54">
        <f t="shared" si="38"/>
        <v>2</v>
      </c>
      <c r="AA50" s="474">
        <f t="shared" ref="AA50:AA51" si="39">Z50/C50</f>
        <v>1.5267175572519083E-2</v>
      </c>
      <c r="AB50" s="5"/>
    </row>
    <row r="51" spans="1:28" ht="22.5" x14ac:dyDescent="0.2">
      <c r="A51" s="50" t="s">
        <v>99</v>
      </c>
      <c r="B51" s="41">
        <v>45</v>
      </c>
      <c r="C51" s="61">
        <f t="shared" si="32"/>
        <v>44</v>
      </c>
      <c r="D51" s="57">
        <v>33</v>
      </c>
      <c r="E51" s="57">
        <v>4</v>
      </c>
      <c r="F51" s="55">
        <v>11</v>
      </c>
      <c r="G51" s="23">
        <f t="shared" si="8"/>
        <v>23</v>
      </c>
      <c r="H51" s="57">
        <v>23</v>
      </c>
      <c r="I51" s="57"/>
      <c r="J51" s="57"/>
      <c r="K51" s="24">
        <f t="shared" si="9"/>
        <v>0.52272727272727271</v>
      </c>
      <c r="L51" s="57">
        <v>22</v>
      </c>
      <c r="M51" s="229">
        <f t="shared" si="10"/>
        <v>0.95652173913043481</v>
      </c>
      <c r="N51" s="33">
        <f t="shared" si="29"/>
        <v>20</v>
      </c>
      <c r="O51" s="26">
        <f t="shared" si="37"/>
        <v>0.45454545454545453</v>
      </c>
      <c r="P51" s="41">
        <v>3</v>
      </c>
      <c r="Q51" s="41">
        <v>1</v>
      </c>
      <c r="R51" s="41"/>
      <c r="S51" s="41">
        <v>1</v>
      </c>
      <c r="T51" s="41">
        <v>4</v>
      </c>
      <c r="U51" s="41">
        <v>8</v>
      </c>
      <c r="V51" s="41"/>
      <c r="W51" s="41">
        <v>3</v>
      </c>
      <c r="X51" s="27">
        <f t="shared" si="27"/>
        <v>43</v>
      </c>
      <c r="Y51" s="299">
        <f t="shared" si="28"/>
        <v>0.97727272727272729</v>
      </c>
      <c r="Z51" s="57">
        <v>1</v>
      </c>
      <c r="AA51" s="474">
        <f t="shared" si="39"/>
        <v>2.2727272727272728E-2</v>
      </c>
      <c r="AB51" s="5"/>
    </row>
    <row r="52" spans="1:28" ht="33.75" x14ac:dyDescent="0.2">
      <c r="A52" s="60" t="s">
        <v>100</v>
      </c>
      <c r="B52" s="41">
        <v>20</v>
      </c>
      <c r="C52" s="61">
        <f t="shared" si="32"/>
        <v>44</v>
      </c>
      <c r="D52" s="57">
        <v>21</v>
      </c>
      <c r="E52" s="57">
        <v>4</v>
      </c>
      <c r="F52" s="55">
        <v>23</v>
      </c>
      <c r="G52" s="23">
        <f t="shared" si="8"/>
        <v>32</v>
      </c>
      <c r="H52" s="57">
        <v>32</v>
      </c>
      <c r="I52" s="57"/>
      <c r="J52" s="57"/>
      <c r="K52" s="24">
        <f t="shared" si="9"/>
        <v>0.72727272727272729</v>
      </c>
      <c r="L52" s="57">
        <v>32</v>
      </c>
      <c r="M52" s="229">
        <f t="shared" si="10"/>
        <v>1</v>
      </c>
      <c r="N52" s="33">
        <f t="shared" si="29"/>
        <v>12</v>
      </c>
      <c r="O52" s="26">
        <f t="shared" si="37"/>
        <v>0.27272727272727271</v>
      </c>
      <c r="P52" s="41">
        <v>2</v>
      </c>
      <c r="Q52" s="41"/>
      <c r="R52" s="41">
        <v>1</v>
      </c>
      <c r="S52" s="41"/>
      <c r="T52" s="41">
        <v>4</v>
      </c>
      <c r="U52" s="41">
        <v>2</v>
      </c>
      <c r="V52" s="41">
        <v>1</v>
      </c>
      <c r="W52" s="41">
        <v>2</v>
      </c>
      <c r="X52" s="27">
        <f t="shared" si="27"/>
        <v>44</v>
      </c>
      <c r="Y52" s="28">
        <f t="shared" si="28"/>
        <v>1</v>
      </c>
      <c r="Z52" s="57"/>
      <c r="AA52" s="39"/>
      <c r="AB52" s="5"/>
    </row>
    <row r="53" spans="1:28" ht="22.5" x14ac:dyDescent="0.2">
      <c r="A53" s="50" t="s">
        <v>101</v>
      </c>
      <c r="B53" s="41">
        <v>15</v>
      </c>
      <c r="C53" s="61">
        <f t="shared" si="32"/>
        <v>7</v>
      </c>
      <c r="D53" s="57">
        <v>7</v>
      </c>
      <c r="E53" s="57"/>
      <c r="F53" s="55"/>
      <c r="G53" s="23">
        <f t="shared" si="8"/>
        <v>6</v>
      </c>
      <c r="H53" s="57">
        <v>6</v>
      </c>
      <c r="I53" s="57"/>
      <c r="J53" s="57"/>
      <c r="K53" s="24">
        <f t="shared" si="9"/>
        <v>0.8571428571428571</v>
      </c>
      <c r="L53" s="57">
        <v>6</v>
      </c>
      <c r="M53" s="229">
        <f t="shared" si="10"/>
        <v>1</v>
      </c>
      <c r="N53" s="33">
        <f t="shared" si="29"/>
        <v>1</v>
      </c>
      <c r="O53" s="26">
        <f t="shared" si="37"/>
        <v>0.14285714285714285</v>
      </c>
      <c r="P53" s="41"/>
      <c r="Q53" s="41"/>
      <c r="R53" s="41"/>
      <c r="S53" s="41"/>
      <c r="T53" s="41"/>
      <c r="U53" s="41">
        <v>1</v>
      </c>
      <c r="V53" s="41"/>
      <c r="W53" s="41"/>
      <c r="X53" s="27">
        <f t="shared" si="27"/>
        <v>7</v>
      </c>
      <c r="Y53" s="28">
        <f t="shared" si="28"/>
        <v>1</v>
      </c>
      <c r="Z53" s="57"/>
      <c r="AA53" s="39"/>
      <c r="AB53" s="5"/>
    </row>
    <row r="54" spans="1:28" ht="22.5" x14ac:dyDescent="0.2">
      <c r="A54" s="50" t="s">
        <v>102</v>
      </c>
      <c r="B54" s="41">
        <v>15</v>
      </c>
      <c r="C54" s="61">
        <f t="shared" si="32"/>
        <v>14</v>
      </c>
      <c r="D54" s="57">
        <v>11</v>
      </c>
      <c r="E54" s="57"/>
      <c r="F54" s="55">
        <v>3</v>
      </c>
      <c r="G54" s="23">
        <f t="shared" si="8"/>
        <v>5</v>
      </c>
      <c r="H54" s="57">
        <v>5</v>
      </c>
      <c r="I54" s="57"/>
      <c r="J54" s="57"/>
      <c r="K54" s="24">
        <f t="shared" si="9"/>
        <v>0.35714285714285715</v>
      </c>
      <c r="L54" s="57">
        <v>5</v>
      </c>
      <c r="M54" s="229">
        <f t="shared" si="10"/>
        <v>1</v>
      </c>
      <c r="N54" s="33">
        <f t="shared" si="29"/>
        <v>9</v>
      </c>
      <c r="O54" s="26">
        <f t="shared" si="37"/>
        <v>0.6428571428571429</v>
      </c>
      <c r="P54" s="41">
        <v>2</v>
      </c>
      <c r="Q54" s="41">
        <v>1</v>
      </c>
      <c r="R54" s="41"/>
      <c r="S54" s="41"/>
      <c r="T54" s="41">
        <v>3</v>
      </c>
      <c r="U54" s="41">
        <v>3</v>
      </c>
      <c r="V54" s="41"/>
      <c r="W54" s="41"/>
      <c r="X54" s="27">
        <f t="shared" si="27"/>
        <v>14</v>
      </c>
      <c r="Y54" s="28">
        <f t="shared" si="28"/>
        <v>1</v>
      </c>
      <c r="Z54" s="57"/>
      <c r="AA54" s="39"/>
      <c r="AB54" s="5"/>
    </row>
    <row r="55" spans="1:28" x14ac:dyDescent="0.2">
      <c r="A55" s="50" t="s">
        <v>103</v>
      </c>
      <c r="B55" s="41">
        <v>25</v>
      </c>
      <c r="C55" s="61">
        <f t="shared" si="32"/>
        <v>22</v>
      </c>
      <c r="D55" s="57">
        <v>22</v>
      </c>
      <c r="E55" s="57">
        <v>1</v>
      </c>
      <c r="F55" s="55"/>
      <c r="G55" s="23">
        <f t="shared" si="8"/>
        <v>19</v>
      </c>
      <c r="H55" s="57">
        <v>19</v>
      </c>
      <c r="I55" s="57"/>
      <c r="J55" s="57"/>
      <c r="K55" s="24">
        <f t="shared" si="9"/>
        <v>0.86363636363636365</v>
      </c>
      <c r="L55" s="57">
        <v>19</v>
      </c>
      <c r="M55" s="229">
        <f t="shared" si="10"/>
        <v>1</v>
      </c>
      <c r="N55" s="33">
        <f t="shared" si="29"/>
        <v>2</v>
      </c>
      <c r="O55" s="26">
        <f t="shared" si="37"/>
        <v>9.0909090909090912E-2</v>
      </c>
      <c r="P55" s="41">
        <v>1</v>
      </c>
      <c r="Q55" s="41"/>
      <c r="R55" s="41"/>
      <c r="S55" s="41"/>
      <c r="T55" s="41">
        <v>1</v>
      </c>
      <c r="U55" s="41"/>
      <c r="V55" s="41"/>
      <c r="W55" s="41"/>
      <c r="X55" s="27">
        <f t="shared" ref="X55:X86" si="40">G55+N55</f>
        <v>21</v>
      </c>
      <c r="Y55" s="299">
        <f t="shared" ref="Y55:Y86" si="41">X55/C55</f>
        <v>0.95454545454545459</v>
      </c>
      <c r="Z55" s="57">
        <v>1</v>
      </c>
      <c r="AA55" s="474">
        <f>Z55/C55</f>
        <v>4.5454545454545456E-2</v>
      </c>
      <c r="AB55" s="5"/>
    </row>
    <row r="56" spans="1:28" ht="13.5" x14ac:dyDescent="0.2">
      <c r="A56" s="51" t="s">
        <v>104</v>
      </c>
      <c r="B56" s="21">
        <f>SUM(B57:B67)</f>
        <v>234</v>
      </c>
      <c r="C56" s="37">
        <f>C57+C58+C59+C60+C61+C62+C64+C65+C66+C67+C63</f>
        <v>213</v>
      </c>
      <c r="D56" s="37">
        <f t="shared" ref="D56:J56" si="42">D57+D58+D59+D60+D61+D62+D64+D65+D66+D67+D63</f>
        <v>187</v>
      </c>
      <c r="E56" s="37">
        <f t="shared" si="42"/>
        <v>10</v>
      </c>
      <c r="F56" s="38">
        <f t="shared" si="42"/>
        <v>26</v>
      </c>
      <c r="G56" s="23">
        <f t="shared" si="8"/>
        <v>117</v>
      </c>
      <c r="H56" s="37">
        <f t="shared" si="42"/>
        <v>117</v>
      </c>
      <c r="I56" s="33">
        <f t="shared" si="42"/>
        <v>0</v>
      </c>
      <c r="J56" s="33">
        <f t="shared" si="42"/>
        <v>0</v>
      </c>
      <c r="K56" s="24">
        <f t="shared" si="9"/>
        <v>0.54929577464788737</v>
      </c>
      <c r="L56" s="37">
        <f>L57+L58+L59+L60+L61+L62+L64+L65+L66+L67+L63</f>
        <v>116</v>
      </c>
      <c r="M56" s="229">
        <f>L56/G56</f>
        <v>0.99145299145299148</v>
      </c>
      <c r="N56" s="33">
        <f t="shared" si="29"/>
        <v>96</v>
      </c>
      <c r="O56" s="26">
        <f t="shared" si="37"/>
        <v>0.45070422535211269</v>
      </c>
      <c r="P56" s="33">
        <f t="shared" ref="P56:W56" si="43">P57+P58+P59+P60+P61+P62+P64+P65+P66+P67+P63</f>
        <v>13</v>
      </c>
      <c r="Q56" s="33">
        <f t="shared" si="43"/>
        <v>6</v>
      </c>
      <c r="R56" s="33">
        <f t="shared" si="43"/>
        <v>0</v>
      </c>
      <c r="S56" s="33">
        <f t="shared" si="43"/>
        <v>4</v>
      </c>
      <c r="T56" s="33">
        <f t="shared" si="43"/>
        <v>3</v>
      </c>
      <c r="U56" s="33">
        <f t="shared" si="43"/>
        <v>35</v>
      </c>
      <c r="V56" s="33">
        <f t="shared" si="43"/>
        <v>7</v>
      </c>
      <c r="W56" s="33">
        <f t="shared" si="43"/>
        <v>28</v>
      </c>
      <c r="X56" s="27">
        <f t="shared" si="40"/>
        <v>213</v>
      </c>
      <c r="Y56" s="28">
        <f t="shared" si="41"/>
        <v>1</v>
      </c>
      <c r="Z56" s="61">
        <f>Z57+Z58+Z59+Z60+Z61+Z62+Z64+Z65+Z66+Z67+Z63</f>
        <v>0</v>
      </c>
      <c r="AA56" s="39"/>
      <c r="AB56" s="5"/>
    </row>
    <row r="57" spans="1:28" x14ac:dyDescent="0.2">
      <c r="A57" s="50" t="s">
        <v>105</v>
      </c>
      <c r="B57" s="41">
        <v>20</v>
      </c>
      <c r="C57" s="61">
        <f t="shared" ref="C57:C66" si="44">D57+F57</f>
        <v>9</v>
      </c>
      <c r="D57" s="62" t="s">
        <v>46</v>
      </c>
      <c r="E57" s="62"/>
      <c r="F57" s="44"/>
      <c r="G57" s="23">
        <f t="shared" si="8"/>
        <v>0</v>
      </c>
      <c r="H57" s="63"/>
      <c r="I57" s="484"/>
      <c r="J57" s="484"/>
      <c r="K57" s="24">
        <f t="shared" si="9"/>
        <v>0</v>
      </c>
      <c r="L57" s="63"/>
      <c r="M57" s="229">
        <v>0</v>
      </c>
      <c r="N57" s="33">
        <f t="shared" si="29"/>
        <v>9</v>
      </c>
      <c r="O57" s="26">
        <f t="shared" si="37"/>
        <v>1</v>
      </c>
      <c r="P57" s="47"/>
      <c r="Q57" s="47"/>
      <c r="R57" s="47"/>
      <c r="S57" s="47"/>
      <c r="T57" s="47"/>
      <c r="U57" s="47">
        <v>9</v>
      </c>
      <c r="V57" s="47"/>
      <c r="W57" s="47"/>
      <c r="X57" s="27">
        <f t="shared" si="40"/>
        <v>9</v>
      </c>
      <c r="Y57" s="28">
        <f t="shared" si="41"/>
        <v>1</v>
      </c>
      <c r="Z57" s="48"/>
      <c r="AA57" s="39"/>
      <c r="AB57" s="5"/>
    </row>
    <row r="58" spans="1:28" x14ac:dyDescent="0.2">
      <c r="A58" s="50" t="s">
        <v>106</v>
      </c>
      <c r="B58" s="41">
        <v>18</v>
      </c>
      <c r="C58" s="61">
        <f t="shared" si="44"/>
        <v>13</v>
      </c>
      <c r="D58" s="62" t="s">
        <v>50</v>
      </c>
      <c r="E58" s="62"/>
      <c r="F58" s="44"/>
      <c r="G58" s="23">
        <f t="shared" si="8"/>
        <v>5</v>
      </c>
      <c r="H58" s="63">
        <v>5</v>
      </c>
      <c r="I58" s="484"/>
      <c r="J58" s="484"/>
      <c r="K58" s="24">
        <f t="shared" si="9"/>
        <v>0.38461538461538464</v>
      </c>
      <c r="L58" s="63">
        <v>5</v>
      </c>
      <c r="M58" s="229">
        <f t="shared" si="10"/>
        <v>1</v>
      </c>
      <c r="N58" s="33">
        <f t="shared" si="29"/>
        <v>8</v>
      </c>
      <c r="O58" s="26">
        <f t="shared" si="37"/>
        <v>0.61538461538461542</v>
      </c>
      <c r="P58" s="47">
        <v>2</v>
      </c>
      <c r="Q58" s="47"/>
      <c r="R58" s="47"/>
      <c r="S58" s="47"/>
      <c r="T58" s="47">
        <v>2</v>
      </c>
      <c r="U58" s="47"/>
      <c r="V58" s="47">
        <v>4</v>
      </c>
      <c r="W58" s="47"/>
      <c r="X58" s="27">
        <f t="shared" si="40"/>
        <v>13</v>
      </c>
      <c r="Y58" s="28">
        <f t="shared" si="41"/>
        <v>1</v>
      </c>
      <c r="Z58" s="48"/>
      <c r="AA58" s="39"/>
      <c r="AB58" s="5"/>
    </row>
    <row r="59" spans="1:28" x14ac:dyDescent="0.2">
      <c r="A59" s="50" t="s">
        <v>107</v>
      </c>
      <c r="B59" s="41">
        <v>19</v>
      </c>
      <c r="C59" s="61">
        <f t="shared" si="44"/>
        <v>11</v>
      </c>
      <c r="D59" s="62" t="s">
        <v>48</v>
      </c>
      <c r="E59" s="62" t="s">
        <v>38</v>
      </c>
      <c r="F59" s="44"/>
      <c r="G59" s="23">
        <f t="shared" si="8"/>
        <v>9</v>
      </c>
      <c r="H59" s="63">
        <v>9</v>
      </c>
      <c r="I59" s="484"/>
      <c r="J59" s="484"/>
      <c r="K59" s="24">
        <f t="shared" si="9"/>
        <v>0.81818181818181823</v>
      </c>
      <c r="L59" s="63">
        <v>9</v>
      </c>
      <c r="M59" s="229">
        <f t="shared" si="10"/>
        <v>1</v>
      </c>
      <c r="N59" s="33">
        <f t="shared" si="29"/>
        <v>2</v>
      </c>
      <c r="O59" s="26">
        <f t="shared" si="37"/>
        <v>0.18181818181818182</v>
      </c>
      <c r="P59" s="47">
        <v>1</v>
      </c>
      <c r="Q59" s="47">
        <v>1</v>
      </c>
      <c r="R59" s="47"/>
      <c r="S59" s="47"/>
      <c r="T59" s="47"/>
      <c r="U59" s="47"/>
      <c r="V59" s="47"/>
      <c r="W59" s="47"/>
      <c r="X59" s="27">
        <f t="shared" si="40"/>
        <v>11</v>
      </c>
      <c r="Y59" s="28">
        <f t="shared" si="41"/>
        <v>1</v>
      </c>
      <c r="Z59" s="48"/>
      <c r="AA59" s="39"/>
      <c r="AB59" s="5"/>
    </row>
    <row r="60" spans="1:28" ht="33.75" x14ac:dyDescent="0.2">
      <c r="A60" s="64" t="s">
        <v>108</v>
      </c>
      <c r="B60" s="41">
        <v>25</v>
      </c>
      <c r="C60" s="61">
        <f t="shared" si="44"/>
        <v>22</v>
      </c>
      <c r="D60" s="62" t="s">
        <v>56</v>
      </c>
      <c r="E60" s="62" t="s">
        <v>39</v>
      </c>
      <c r="F60" s="44" t="s">
        <v>40</v>
      </c>
      <c r="G60" s="23">
        <f t="shared" si="8"/>
        <v>2</v>
      </c>
      <c r="H60" s="63">
        <v>2</v>
      </c>
      <c r="I60" s="484"/>
      <c r="J60" s="484"/>
      <c r="K60" s="24">
        <f t="shared" si="9"/>
        <v>9.0909090909090912E-2</v>
      </c>
      <c r="L60" s="63">
        <v>2</v>
      </c>
      <c r="M60" s="229">
        <f t="shared" si="10"/>
        <v>1</v>
      </c>
      <c r="N60" s="33">
        <f t="shared" si="29"/>
        <v>20</v>
      </c>
      <c r="O60" s="26">
        <f t="shared" si="37"/>
        <v>0.90909090909090906</v>
      </c>
      <c r="P60" s="47"/>
      <c r="Q60" s="47">
        <v>1</v>
      </c>
      <c r="R60" s="47"/>
      <c r="S60" s="47">
        <v>1</v>
      </c>
      <c r="T60" s="47"/>
      <c r="U60" s="47">
        <v>14</v>
      </c>
      <c r="V60" s="47"/>
      <c r="W60" s="47">
        <v>4</v>
      </c>
      <c r="X60" s="27">
        <f t="shared" si="40"/>
        <v>22</v>
      </c>
      <c r="Y60" s="28">
        <f t="shared" si="41"/>
        <v>1</v>
      </c>
      <c r="Z60" s="48"/>
      <c r="AA60" s="39"/>
      <c r="AB60" s="5"/>
    </row>
    <row r="61" spans="1:28" ht="33.75" x14ac:dyDescent="0.2">
      <c r="A61" s="64" t="s">
        <v>109</v>
      </c>
      <c r="B61" s="41">
        <v>20</v>
      </c>
      <c r="C61" s="61">
        <f t="shared" si="44"/>
        <v>15</v>
      </c>
      <c r="D61" s="62" t="s">
        <v>52</v>
      </c>
      <c r="E61" s="62"/>
      <c r="F61" s="44"/>
      <c r="G61" s="23">
        <f t="shared" si="8"/>
        <v>1</v>
      </c>
      <c r="H61" s="63">
        <v>1</v>
      </c>
      <c r="I61" s="484"/>
      <c r="J61" s="484"/>
      <c r="K61" s="24">
        <f t="shared" si="9"/>
        <v>6.6666666666666666E-2</v>
      </c>
      <c r="L61" s="63">
        <v>1</v>
      </c>
      <c r="M61" s="229">
        <f t="shared" si="10"/>
        <v>1</v>
      </c>
      <c r="N61" s="33">
        <f t="shared" si="29"/>
        <v>14</v>
      </c>
      <c r="O61" s="26">
        <f t="shared" si="37"/>
        <v>0.93333333333333335</v>
      </c>
      <c r="P61" s="47"/>
      <c r="Q61" s="47">
        <v>1</v>
      </c>
      <c r="R61" s="47"/>
      <c r="S61" s="47"/>
      <c r="T61" s="47"/>
      <c r="U61" s="47">
        <v>12</v>
      </c>
      <c r="V61" s="47"/>
      <c r="W61" s="47">
        <v>1</v>
      </c>
      <c r="X61" s="27">
        <f t="shared" si="40"/>
        <v>15</v>
      </c>
      <c r="Y61" s="28">
        <f t="shared" si="41"/>
        <v>1</v>
      </c>
      <c r="Z61" s="48"/>
      <c r="AA61" s="39"/>
      <c r="AB61" s="5"/>
    </row>
    <row r="62" spans="1:28" ht="33.75" x14ac:dyDescent="0.2">
      <c r="A62" s="50" t="s">
        <v>110</v>
      </c>
      <c r="B62" s="41">
        <v>20</v>
      </c>
      <c r="C62" s="61">
        <f t="shared" si="44"/>
        <v>13</v>
      </c>
      <c r="D62" s="62" t="s">
        <v>50</v>
      </c>
      <c r="E62" s="62"/>
      <c r="F62" s="44"/>
      <c r="G62" s="23">
        <f t="shared" si="8"/>
        <v>9</v>
      </c>
      <c r="H62" s="63">
        <v>9</v>
      </c>
      <c r="I62" s="484"/>
      <c r="J62" s="484"/>
      <c r="K62" s="24">
        <f t="shared" si="9"/>
        <v>0.69230769230769229</v>
      </c>
      <c r="L62" s="63">
        <v>9</v>
      </c>
      <c r="M62" s="229">
        <f t="shared" si="10"/>
        <v>1</v>
      </c>
      <c r="N62" s="33">
        <f t="shared" si="29"/>
        <v>4</v>
      </c>
      <c r="O62" s="26">
        <f t="shared" si="37"/>
        <v>0.30769230769230771</v>
      </c>
      <c r="P62" s="47"/>
      <c r="Q62" s="47"/>
      <c r="R62" s="47"/>
      <c r="S62" s="47"/>
      <c r="T62" s="47">
        <v>1</v>
      </c>
      <c r="U62" s="47"/>
      <c r="V62" s="47">
        <v>3</v>
      </c>
      <c r="W62" s="47"/>
      <c r="X62" s="27">
        <f t="shared" si="40"/>
        <v>13</v>
      </c>
      <c r="Y62" s="28">
        <f t="shared" si="41"/>
        <v>1</v>
      </c>
      <c r="Z62" s="48"/>
      <c r="AA62" s="39"/>
      <c r="AB62" s="5"/>
    </row>
    <row r="63" spans="1:28" ht="22.5" x14ac:dyDescent="0.2">
      <c r="A63" s="50" t="s">
        <v>111</v>
      </c>
      <c r="B63" s="41">
        <v>18</v>
      </c>
      <c r="C63" s="61">
        <f t="shared" si="44"/>
        <v>5</v>
      </c>
      <c r="D63" s="62" t="s">
        <v>42</v>
      </c>
      <c r="E63" s="62"/>
      <c r="F63" s="44"/>
      <c r="G63" s="23">
        <f t="shared" si="8"/>
        <v>4</v>
      </c>
      <c r="H63" s="63">
        <v>4</v>
      </c>
      <c r="I63" s="484"/>
      <c r="J63" s="484"/>
      <c r="K63" s="24">
        <f t="shared" si="9"/>
        <v>0.8</v>
      </c>
      <c r="L63" s="63">
        <v>4</v>
      </c>
      <c r="M63" s="229">
        <f t="shared" si="10"/>
        <v>1</v>
      </c>
      <c r="N63" s="33">
        <f t="shared" si="29"/>
        <v>1</v>
      </c>
      <c r="O63" s="26">
        <f t="shared" si="37"/>
        <v>0.2</v>
      </c>
      <c r="P63" s="47"/>
      <c r="Q63" s="47">
        <v>1</v>
      </c>
      <c r="R63" s="47"/>
      <c r="S63" s="47"/>
      <c r="T63" s="47"/>
      <c r="U63" s="47"/>
      <c r="V63" s="47"/>
      <c r="W63" s="47"/>
      <c r="X63" s="27">
        <f t="shared" si="40"/>
        <v>5</v>
      </c>
      <c r="Y63" s="28">
        <f t="shared" si="41"/>
        <v>1</v>
      </c>
      <c r="Z63" s="48"/>
      <c r="AA63" s="39"/>
      <c r="AB63" s="5"/>
    </row>
    <row r="64" spans="1:28" x14ac:dyDescent="0.2">
      <c r="A64" s="64" t="s">
        <v>112</v>
      </c>
      <c r="B64" s="41">
        <v>41</v>
      </c>
      <c r="C64" s="61">
        <f t="shared" si="44"/>
        <v>48</v>
      </c>
      <c r="D64" s="62" t="s">
        <v>113</v>
      </c>
      <c r="E64" s="62" t="s">
        <v>40</v>
      </c>
      <c r="F64" s="44"/>
      <c r="G64" s="23">
        <f t="shared" si="8"/>
        <v>38</v>
      </c>
      <c r="H64" s="63">
        <v>38</v>
      </c>
      <c r="I64" s="484"/>
      <c r="J64" s="484"/>
      <c r="K64" s="24">
        <f t="shared" si="9"/>
        <v>0.79166666666666663</v>
      </c>
      <c r="L64" s="46">
        <v>38</v>
      </c>
      <c r="M64" s="229">
        <f t="shared" si="10"/>
        <v>1</v>
      </c>
      <c r="N64" s="33">
        <f t="shared" si="29"/>
        <v>10</v>
      </c>
      <c r="O64" s="26">
        <f t="shared" si="37"/>
        <v>0.20833333333333334</v>
      </c>
      <c r="P64" s="47">
        <v>8</v>
      </c>
      <c r="Q64" s="47">
        <v>1</v>
      </c>
      <c r="R64" s="47"/>
      <c r="S64" s="47"/>
      <c r="T64" s="47"/>
      <c r="U64" s="47"/>
      <c r="V64" s="47"/>
      <c r="W64" s="47">
        <v>1</v>
      </c>
      <c r="X64" s="27">
        <f t="shared" si="40"/>
        <v>48</v>
      </c>
      <c r="Y64" s="28">
        <f t="shared" si="41"/>
        <v>1</v>
      </c>
      <c r="Z64" s="48"/>
      <c r="AA64" s="39"/>
      <c r="AB64" s="5"/>
    </row>
    <row r="65" spans="1:28" x14ac:dyDescent="0.2">
      <c r="A65" s="64" t="s">
        <v>114</v>
      </c>
      <c r="B65" s="41">
        <v>18</v>
      </c>
      <c r="C65" s="61">
        <f t="shared" si="44"/>
        <v>22</v>
      </c>
      <c r="D65" s="62" t="s">
        <v>58</v>
      </c>
      <c r="E65" s="62" t="s">
        <v>39</v>
      </c>
      <c r="F65" s="44" t="s">
        <v>38</v>
      </c>
      <c r="G65" s="23">
        <f t="shared" si="8"/>
        <v>15</v>
      </c>
      <c r="H65" s="63">
        <v>15</v>
      </c>
      <c r="I65" s="484"/>
      <c r="J65" s="484"/>
      <c r="K65" s="24">
        <f t="shared" si="9"/>
        <v>0.68181818181818177</v>
      </c>
      <c r="L65" s="63">
        <v>14</v>
      </c>
      <c r="M65" s="229">
        <f t="shared" si="10"/>
        <v>0.93333333333333335</v>
      </c>
      <c r="N65" s="33">
        <f t="shared" si="29"/>
        <v>7</v>
      </c>
      <c r="O65" s="26">
        <f t="shared" si="37"/>
        <v>0.31818181818181818</v>
      </c>
      <c r="P65" s="47"/>
      <c r="Q65" s="47">
        <v>1</v>
      </c>
      <c r="R65" s="47"/>
      <c r="S65" s="47"/>
      <c r="T65" s="47"/>
      <c r="U65" s="47"/>
      <c r="V65" s="47"/>
      <c r="W65" s="47">
        <v>6</v>
      </c>
      <c r="X65" s="27">
        <f t="shared" si="40"/>
        <v>22</v>
      </c>
      <c r="Y65" s="28">
        <f t="shared" si="41"/>
        <v>1</v>
      </c>
      <c r="Z65" s="48"/>
      <c r="AA65" s="39"/>
      <c r="AB65" s="5"/>
    </row>
    <row r="66" spans="1:28" ht="22.5" x14ac:dyDescent="0.2">
      <c r="A66" s="64" t="s">
        <v>115</v>
      </c>
      <c r="B66" s="41">
        <v>10</v>
      </c>
      <c r="C66" s="61">
        <f t="shared" si="44"/>
        <v>26</v>
      </c>
      <c r="D66" s="62" t="s">
        <v>46</v>
      </c>
      <c r="E66" s="62"/>
      <c r="F66" s="44" t="s">
        <v>54</v>
      </c>
      <c r="G66" s="23">
        <f t="shared" si="8"/>
        <v>18</v>
      </c>
      <c r="H66" s="63">
        <v>18</v>
      </c>
      <c r="I66" s="484"/>
      <c r="J66" s="484"/>
      <c r="K66" s="24">
        <f t="shared" si="9"/>
        <v>0.69230769230769229</v>
      </c>
      <c r="L66" s="63">
        <v>18</v>
      </c>
      <c r="M66" s="229">
        <f t="shared" si="10"/>
        <v>1</v>
      </c>
      <c r="N66" s="33">
        <f t="shared" si="29"/>
        <v>8</v>
      </c>
      <c r="O66" s="26">
        <f t="shared" si="37"/>
        <v>0.30769230769230771</v>
      </c>
      <c r="P66" s="47">
        <v>1</v>
      </c>
      <c r="Q66" s="47"/>
      <c r="R66" s="47"/>
      <c r="S66" s="47">
        <v>3</v>
      </c>
      <c r="T66" s="47"/>
      <c r="U66" s="47"/>
      <c r="V66" s="47"/>
      <c r="W66" s="47">
        <v>4</v>
      </c>
      <c r="X66" s="27">
        <f t="shared" si="40"/>
        <v>26</v>
      </c>
      <c r="Y66" s="28">
        <f t="shared" si="41"/>
        <v>1</v>
      </c>
      <c r="Z66" s="48"/>
      <c r="AA66" s="39"/>
      <c r="AB66" s="5"/>
    </row>
    <row r="67" spans="1:28" ht="45" x14ac:dyDescent="0.2">
      <c r="A67" s="64" t="s">
        <v>116</v>
      </c>
      <c r="B67" s="41">
        <v>25</v>
      </c>
      <c r="C67" s="61">
        <f>D67+F67</f>
        <v>29</v>
      </c>
      <c r="D67" s="62" t="s">
        <v>61</v>
      </c>
      <c r="E67" s="62" t="s">
        <v>39</v>
      </c>
      <c r="F67" s="44" t="s">
        <v>42</v>
      </c>
      <c r="G67" s="23">
        <f t="shared" si="8"/>
        <v>16</v>
      </c>
      <c r="H67" s="63">
        <v>16</v>
      </c>
      <c r="I67" s="484"/>
      <c r="J67" s="484"/>
      <c r="K67" s="24">
        <f t="shared" si="9"/>
        <v>0.55172413793103448</v>
      </c>
      <c r="L67" s="63">
        <v>16</v>
      </c>
      <c r="M67" s="229">
        <f t="shared" si="10"/>
        <v>1</v>
      </c>
      <c r="N67" s="33">
        <f t="shared" si="29"/>
        <v>13</v>
      </c>
      <c r="O67" s="26">
        <f t="shared" si="37"/>
        <v>0.44827586206896552</v>
      </c>
      <c r="P67" s="47">
        <v>1</v>
      </c>
      <c r="Q67" s="47"/>
      <c r="R67" s="47"/>
      <c r="S67" s="47"/>
      <c r="T67" s="47"/>
      <c r="U67" s="47"/>
      <c r="V67" s="47"/>
      <c r="W67" s="47">
        <v>12</v>
      </c>
      <c r="X67" s="27">
        <f t="shared" si="40"/>
        <v>29</v>
      </c>
      <c r="Y67" s="28">
        <f t="shared" si="41"/>
        <v>1</v>
      </c>
      <c r="Z67" s="48"/>
      <c r="AA67" s="39"/>
      <c r="AB67" s="5"/>
    </row>
    <row r="68" spans="1:28" ht="13.5" x14ac:dyDescent="0.2">
      <c r="A68" s="65" t="s">
        <v>117</v>
      </c>
      <c r="B68" s="21">
        <f t="shared" ref="B68:J68" si="45">B69</f>
        <v>33</v>
      </c>
      <c r="C68" s="67">
        <f t="shared" si="45"/>
        <v>31</v>
      </c>
      <c r="D68" s="67" t="str">
        <f t="shared" si="45"/>
        <v>30</v>
      </c>
      <c r="E68" s="67" t="str">
        <f t="shared" si="45"/>
        <v>3</v>
      </c>
      <c r="F68" s="66" t="str">
        <f t="shared" si="45"/>
        <v>1</v>
      </c>
      <c r="G68" s="23">
        <f t="shared" si="8"/>
        <v>19</v>
      </c>
      <c r="H68" s="67">
        <f t="shared" si="45"/>
        <v>19</v>
      </c>
      <c r="I68" s="69">
        <f t="shared" si="45"/>
        <v>0</v>
      </c>
      <c r="J68" s="69">
        <f t="shared" si="45"/>
        <v>0</v>
      </c>
      <c r="K68" s="24">
        <f t="shared" si="9"/>
        <v>0.61290322580645162</v>
      </c>
      <c r="L68" s="67">
        <f>L69</f>
        <v>17</v>
      </c>
      <c r="M68" s="229">
        <f t="shared" si="10"/>
        <v>0.89473684210526316</v>
      </c>
      <c r="N68" s="33">
        <f t="shared" si="29"/>
        <v>12</v>
      </c>
      <c r="O68" s="26">
        <f t="shared" si="37"/>
        <v>0.38709677419354838</v>
      </c>
      <c r="P68" s="68">
        <f t="shared" ref="P68:W68" si="46">P69</f>
        <v>6</v>
      </c>
      <c r="Q68" s="68">
        <f t="shared" si="46"/>
        <v>1</v>
      </c>
      <c r="R68" s="68">
        <f t="shared" si="46"/>
        <v>0</v>
      </c>
      <c r="S68" s="68">
        <f t="shared" si="46"/>
        <v>0</v>
      </c>
      <c r="T68" s="68">
        <f t="shared" si="46"/>
        <v>0</v>
      </c>
      <c r="U68" s="68">
        <f t="shared" si="46"/>
        <v>3</v>
      </c>
      <c r="V68" s="68">
        <f t="shared" si="46"/>
        <v>0</v>
      </c>
      <c r="W68" s="68">
        <f t="shared" si="46"/>
        <v>2</v>
      </c>
      <c r="X68" s="27">
        <f t="shared" si="40"/>
        <v>31</v>
      </c>
      <c r="Y68" s="28">
        <f t="shared" si="41"/>
        <v>1</v>
      </c>
      <c r="Z68" s="69">
        <f>Z69</f>
        <v>0</v>
      </c>
      <c r="AA68" s="39"/>
      <c r="AB68" s="5"/>
    </row>
    <row r="69" spans="1:28" x14ac:dyDescent="0.2">
      <c r="A69" s="70" t="s">
        <v>118</v>
      </c>
      <c r="B69" s="41">
        <v>33</v>
      </c>
      <c r="C69" s="61">
        <f>D69+F69</f>
        <v>31</v>
      </c>
      <c r="D69" s="62" t="s">
        <v>119</v>
      </c>
      <c r="E69" s="62" t="s">
        <v>40</v>
      </c>
      <c r="F69" s="44" t="s">
        <v>38</v>
      </c>
      <c r="G69" s="23">
        <f t="shared" si="8"/>
        <v>19</v>
      </c>
      <c r="H69" s="63">
        <v>19</v>
      </c>
      <c r="I69" s="484"/>
      <c r="J69" s="484"/>
      <c r="K69" s="24">
        <f t="shared" si="9"/>
        <v>0.61290322580645162</v>
      </c>
      <c r="L69" s="46">
        <v>17</v>
      </c>
      <c r="M69" s="229">
        <f t="shared" si="10"/>
        <v>0.89473684210526316</v>
      </c>
      <c r="N69" s="33">
        <f t="shared" si="29"/>
        <v>12</v>
      </c>
      <c r="O69" s="26">
        <f t="shared" si="37"/>
        <v>0.38709677419354838</v>
      </c>
      <c r="P69" s="47">
        <v>6</v>
      </c>
      <c r="Q69" s="47">
        <v>1</v>
      </c>
      <c r="R69" s="47"/>
      <c r="S69" s="47"/>
      <c r="T69" s="47"/>
      <c r="U69" s="47">
        <v>3</v>
      </c>
      <c r="V69" s="47"/>
      <c r="W69" s="47">
        <v>2</v>
      </c>
      <c r="X69" s="27">
        <f t="shared" si="40"/>
        <v>31</v>
      </c>
      <c r="Y69" s="28">
        <f t="shared" si="41"/>
        <v>1</v>
      </c>
      <c r="Z69" s="48"/>
      <c r="AA69" s="39"/>
      <c r="AB69" s="5"/>
    </row>
    <row r="70" spans="1:28" ht="13.5" x14ac:dyDescent="0.2">
      <c r="A70" s="71" t="s">
        <v>120</v>
      </c>
      <c r="B70" s="21">
        <f>SUM(B71:B80)</f>
        <v>237</v>
      </c>
      <c r="C70" s="290">
        <f>SUM(C71:C80)</f>
        <v>240</v>
      </c>
      <c r="D70" s="73">
        <f t="shared" ref="D70:L70" si="47">SUM(D71:D80)</f>
        <v>202</v>
      </c>
      <c r="E70" s="73">
        <f t="shared" si="47"/>
        <v>25</v>
      </c>
      <c r="F70" s="72">
        <f t="shared" si="47"/>
        <v>38</v>
      </c>
      <c r="G70" s="23">
        <f t="shared" si="8"/>
        <v>185</v>
      </c>
      <c r="H70" s="73">
        <f t="shared" si="47"/>
        <v>185</v>
      </c>
      <c r="I70" s="54">
        <f t="shared" si="47"/>
        <v>0</v>
      </c>
      <c r="J70" s="54">
        <f t="shared" si="47"/>
        <v>0</v>
      </c>
      <c r="K70" s="24">
        <f t="shared" si="9"/>
        <v>0.77083333333333337</v>
      </c>
      <c r="L70" s="73">
        <f t="shared" si="47"/>
        <v>184</v>
      </c>
      <c r="M70" s="229">
        <f t="shared" si="10"/>
        <v>0.99459459459459465</v>
      </c>
      <c r="N70" s="33">
        <f t="shared" si="29"/>
        <v>55</v>
      </c>
      <c r="O70" s="26">
        <f t="shared" si="37"/>
        <v>0.22916666666666666</v>
      </c>
      <c r="P70" s="21">
        <f t="shared" ref="P70:W70" si="48">SUM(P71:P80)</f>
        <v>19</v>
      </c>
      <c r="Q70" s="21">
        <f t="shared" si="48"/>
        <v>2</v>
      </c>
      <c r="R70" s="21">
        <f t="shared" si="48"/>
        <v>0</v>
      </c>
      <c r="S70" s="21">
        <f t="shared" si="48"/>
        <v>0</v>
      </c>
      <c r="T70" s="21">
        <f t="shared" si="48"/>
        <v>0</v>
      </c>
      <c r="U70" s="21">
        <f t="shared" si="48"/>
        <v>5</v>
      </c>
      <c r="V70" s="21">
        <f t="shared" si="48"/>
        <v>2</v>
      </c>
      <c r="W70" s="21">
        <f t="shared" si="48"/>
        <v>27</v>
      </c>
      <c r="X70" s="27">
        <f t="shared" si="40"/>
        <v>240</v>
      </c>
      <c r="Y70" s="28">
        <f t="shared" si="41"/>
        <v>1</v>
      </c>
      <c r="Z70" s="73">
        <f>SUM(Z71:Z80)</f>
        <v>0</v>
      </c>
      <c r="AA70" s="39"/>
      <c r="AB70" s="5"/>
    </row>
    <row r="71" spans="1:28" ht="22.5" x14ac:dyDescent="0.2">
      <c r="A71" s="70" t="s">
        <v>121</v>
      </c>
      <c r="B71" s="41">
        <v>15</v>
      </c>
      <c r="C71" s="61">
        <f t="shared" ref="C71:C80" si="49">D71+F71</f>
        <v>21</v>
      </c>
      <c r="D71" s="57">
        <v>15</v>
      </c>
      <c r="E71" s="57">
        <v>2</v>
      </c>
      <c r="F71" s="55">
        <v>6</v>
      </c>
      <c r="G71" s="23">
        <f t="shared" si="8"/>
        <v>14</v>
      </c>
      <c r="H71" s="57">
        <v>14</v>
      </c>
      <c r="I71" s="57"/>
      <c r="J71" s="57"/>
      <c r="K71" s="24">
        <f t="shared" si="9"/>
        <v>0.66666666666666663</v>
      </c>
      <c r="L71" s="57">
        <v>14</v>
      </c>
      <c r="M71" s="229">
        <f t="shared" si="10"/>
        <v>1</v>
      </c>
      <c r="N71" s="33">
        <f t="shared" si="29"/>
        <v>7</v>
      </c>
      <c r="O71" s="26">
        <f t="shared" si="37"/>
        <v>0.33333333333333331</v>
      </c>
      <c r="P71" s="41">
        <v>2</v>
      </c>
      <c r="Q71" s="41">
        <v>1</v>
      </c>
      <c r="R71" s="41"/>
      <c r="S71" s="41"/>
      <c r="T71" s="41"/>
      <c r="U71" s="41">
        <v>3</v>
      </c>
      <c r="V71" s="41"/>
      <c r="W71" s="41">
        <v>1</v>
      </c>
      <c r="X71" s="27">
        <f t="shared" si="40"/>
        <v>21</v>
      </c>
      <c r="Y71" s="28">
        <f t="shared" si="41"/>
        <v>1</v>
      </c>
      <c r="Z71" s="74"/>
      <c r="AA71" s="39"/>
      <c r="AB71" s="5"/>
    </row>
    <row r="72" spans="1:28" ht="22.5" x14ac:dyDescent="0.2">
      <c r="A72" s="64" t="s">
        <v>122</v>
      </c>
      <c r="B72" s="41">
        <v>20</v>
      </c>
      <c r="C72" s="61">
        <f t="shared" si="49"/>
        <v>19</v>
      </c>
      <c r="D72" s="57">
        <v>19</v>
      </c>
      <c r="E72" s="57">
        <v>3</v>
      </c>
      <c r="F72" s="55"/>
      <c r="G72" s="23">
        <f t="shared" si="8"/>
        <v>15</v>
      </c>
      <c r="H72" s="57">
        <v>15</v>
      </c>
      <c r="I72" s="57"/>
      <c r="J72" s="57"/>
      <c r="K72" s="24">
        <f t="shared" si="9"/>
        <v>0.78947368421052633</v>
      </c>
      <c r="L72" s="57">
        <v>15</v>
      </c>
      <c r="M72" s="229">
        <f t="shared" si="10"/>
        <v>1</v>
      </c>
      <c r="N72" s="33">
        <f t="shared" si="29"/>
        <v>4</v>
      </c>
      <c r="O72" s="26">
        <f t="shared" si="37"/>
        <v>0.21052631578947367</v>
      </c>
      <c r="P72" s="41"/>
      <c r="Q72" s="41"/>
      <c r="R72" s="41"/>
      <c r="S72" s="41"/>
      <c r="T72" s="41"/>
      <c r="U72" s="41"/>
      <c r="V72" s="41"/>
      <c r="W72" s="41">
        <v>4</v>
      </c>
      <c r="X72" s="27">
        <f t="shared" si="40"/>
        <v>19</v>
      </c>
      <c r="Y72" s="28">
        <f t="shared" si="41"/>
        <v>1</v>
      </c>
      <c r="Z72" s="74"/>
      <c r="AA72" s="39"/>
      <c r="AB72" s="5"/>
    </row>
    <row r="73" spans="1:28" ht="22.5" x14ac:dyDescent="0.2">
      <c r="A73" s="50" t="s">
        <v>123</v>
      </c>
      <c r="B73" s="41">
        <v>53</v>
      </c>
      <c r="C73" s="61">
        <f t="shared" si="49"/>
        <v>50</v>
      </c>
      <c r="D73" s="57">
        <v>40</v>
      </c>
      <c r="E73" s="57">
        <v>5</v>
      </c>
      <c r="F73" s="55">
        <v>10</v>
      </c>
      <c r="G73" s="23">
        <f t="shared" si="8"/>
        <v>41</v>
      </c>
      <c r="H73" s="57">
        <v>41</v>
      </c>
      <c r="I73" s="57"/>
      <c r="J73" s="57"/>
      <c r="K73" s="24">
        <f t="shared" si="9"/>
        <v>0.82</v>
      </c>
      <c r="L73" s="57">
        <v>40</v>
      </c>
      <c r="M73" s="229">
        <f t="shared" si="10"/>
        <v>0.97560975609756095</v>
      </c>
      <c r="N73" s="33">
        <f t="shared" si="29"/>
        <v>9</v>
      </c>
      <c r="O73" s="26">
        <f t="shared" si="37"/>
        <v>0.18</v>
      </c>
      <c r="P73" s="41">
        <v>3</v>
      </c>
      <c r="Q73" s="41"/>
      <c r="R73" s="41"/>
      <c r="S73" s="41"/>
      <c r="T73" s="41"/>
      <c r="U73" s="41"/>
      <c r="V73" s="41"/>
      <c r="W73" s="41">
        <v>6</v>
      </c>
      <c r="X73" s="27">
        <f t="shared" si="40"/>
        <v>50</v>
      </c>
      <c r="Y73" s="28">
        <f t="shared" si="41"/>
        <v>1</v>
      </c>
      <c r="Z73" s="74"/>
      <c r="AA73" s="39"/>
      <c r="AB73" s="5"/>
    </row>
    <row r="74" spans="1:28" ht="22.5" x14ac:dyDescent="0.2">
      <c r="A74" s="64" t="s">
        <v>124</v>
      </c>
      <c r="B74" s="41">
        <v>26</v>
      </c>
      <c r="C74" s="61">
        <f t="shared" si="49"/>
        <v>19</v>
      </c>
      <c r="D74" s="57">
        <v>16</v>
      </c>
      <c r="E74" s="57">
        <v>1</v>
      </c>
      <c r="F74" s="55">
        <v>3</v>
      </c>
      <c r="G74" s="23">
        <f t="shared" si="8"/>
        <v>14</v>
      </c>
      <c r="H74" s="57">
        <v>14</v>
      </c>
      <c r="I74" s="57"/>
      <c r="J74" s="57"/>
      <c r="K74" s="24">
        <f t="shared" si="9"/>
        <v>0.73684210526315785</v>
      </c>
      <c r="L74" s="57">
        <v>14</v>
      </c>
      <c r="M74" s="229">
        <f t="shared" si="10"/>
        <v>1</v>
      </c>
      <c r="N74" s="33">
        <f t="shared" si="29"/>
        <v>5</v>
      </c>
      <c r="O74" s="26">
        <f t="shared" si="37"/>
        <v>0.26315789473684209</v>
      </c>
      <c r="P74" s="41">
        <v>3</v>
      </c>
      <c r="Q74" s="41"/>
      <c r="R74" s="41"/>
      <c r="S74" s="41"/>
      <c r="T74" s="41"/>
      <c r="U74" s="41"/>
      <c r="V74" s="41">
        <v>1</v>
      </c>
      <c r="W74" s="41">
        <v>1</v>
      </c>
      <c r="X74" s="27">
        <f t="shared" si="40"/>
        <v>19</v>
      </c>
      <c r="Y74" s="28">
        <f t="shared" si="41"/>
        <v>1</v>
      </c>
      <c r="Z74" s="74"/>
      <c r="AA74" s="39"/>
      <c r="AB74" s="5"/>
    </row>
    <row r="75" spans="1:28" ht="33.75" x14ac:dyDescent="0.2">
      <c r="A75" s="75" t="s">
        <v>125</v>
      </c>
      <c r="B75" s="41">
        <v>24</v>
      </c>
      <c r="C75" s="61">
        <f t="shared" si="49"/>
        <v>13</v>
      </c>
      <c r="D75" s="57">
        <v>11</v>
      </c>
      <c r="E75" s="57">
        <v>2</v>
      </c>
      <c r="F75" s="55">
        <v>2</v>
      </c>
      <c r="G75" s="23">
        <f t="shared" si="8"/>
        <v>12</v>
      </c>
      <c r="H75" s="57">
        <v>12</v>
      </c>
      <c r="I75" s="57"/>
      <c r="J75" s="57"/>
      <c r="K75" s="24">
        <f t="shared" si="9"/>
        <v>0.92307692307692313</v>
      </c>
      <c r="L75" s="57">
        <v>12</v>
      </c>
      <c r="M75" s="229">
        <f t="shared" si="10"/>
        <v>1</v>
      </c>
      <c r="N75" s="33">
        <f t="shared" si="29"/>
        <v>1</v>
      </c>
      <c r="O75" s="26">
        <f t="shared" si="37"/>
        <v>7.6923076923076927E-2</v>
      </c>
      <c r="P75" s="41"/>
      <c r="Q75" s="41"/>
      <c r="R75" s="41"/>
      <c r="S75" s="41"/>
      <c r="T75" s="41"/>
      <c r="U75" s="41">
        <v>1</v>
      </c>
      <c r="V75" s="41"/>
      <c r="W75" s="41"/>
      <c r="X75" s="27">
        <f t="shared" si="40"/>
        <v>13</v>
      </c>
      <c r="Y75" s="28">
        <f t="shared" si="41"/>
        <v>1</v>
      </c>
      <c r="Z75" s="74"/>
      <c r="AA75" s="39"/>
      <c r="AB75" s="5"/>
    </row>
    <row r="76" spans="1:28" ht="22.5" x14ac:dyDescent="0.2">
      <c r="A76" s="50" t="s">
        <v>126</v>
      </c>
      <c r="B76" s="41">
        <v>26</v>
      </c>
      <c r="C76" s="61">
        <f t="shared" si="49"/>
        <v>28</v>
      </c>
      <c r="D76" s="57">
        <v>22</v>
      </c>
      <c r="E76" s="57">
        <v>2</v>
      </c>
      <c r="F76" s="55">
        <v>6</v>
      </c>
      <c r="G76" s="23">
        <f t="shared" si="8"/>
        <v>22</v>
      </c>
      <c r="H76" s="57">
        <v>22</v>
      </c>
      <c r="I76" s="57"/>
      <c r="J76" s="57"/>
      <c r="K76" s="24">
        <f t="shared" si="9"/>
        <v>0.7857142857142857</v>
      </c>
      <c r="L76" s="57">
        <v>22</v>
      </c>
      <c r="M76" s="229">
        <f t="shared" si="10"/>
        <v>1</v>
      </c>
      <c r="N76" s="33">
        <f t="shared" si="29"/>
        <v>6</v>
      </c>
      <c r="O76" s="26">
        <f t="shared" si="37"/>
        <v>0.21428571428571427</v>
      </c>
      <c r="P76" s="41">
        <v>2</v>
      </c>
      <c r="Q76" s="41"/>
      <c r="R76" s="41"/>
      <c r="S76" s="41"/>
      <c r="T76" s="41"/>
      <c r="U76" s="41"/>
      <c r="V76" s="41"/>
      <c r="W76" s="41">
        <v>4</v>
      </c>
      <c r="X76" s="27">
        <f t="shared" si="40"/>
        <v>28</v>
      </c>
      <c r="Y76" s="28">
        <f t="shared" si="41"/>
        <v>1</v>
      </c>
      <c r="Z76" s="74"/>
      <c r="AA76" s="39"/>
      <c r="AB76" s="5"/>
    </row>
    <row r="77" spans="1:28" ht="22.5" x14ac:dyDescent="0.2">
      <c r="A77" s="50" t="s">
        <v>127</v>
      </c>
      <c r="B77" s="41">
        <v>20</v>
      </c>
      <c r="C77" s="61">
        <f t="shared" si="49"/>
        <v>15</v>
      </c>
      <c r="D77" s="57">
        <v>15</v>
      </c>
      <c r="E77" s="57">
        <v>4</v>
      </c>
      <c r="F77" s="55"/>
      <c r="G77" s="23">
        <f t="shared" si="8"/>
        <v>11</v>
      </c>
      <c r="H77" s="57">
        <v>11</v>
      </c>
      <c r="I77" s="57"/>
      <c r="J77" s="57"/>
      <c r="K77" s="24">
        <f t="shared" si="9"/>
        <v>0.73333333333333328</v>
      </c>
      <c r="L77" s="57">
        <v>11</v>
      </c>
      <c r="M77" s="229">
        <f t="shared" si="10"/>
        <v>1</v>
      </c>
      <c r="N77" s="33">
        <f t="shared" si="29"/>
        <v>4</v>
      </c>
      <c r="O77" s="26">
        <f t="shared" si="37"/>
        <v>0.26666666666666666</v>
      </c>
      <c r="P77" s="41">
        <v>2</v>
      </c>
      <c r="Q77" s="41"/>
      <c r="R77" s="41"/>
      <c r="S77" s="41"/>
      <c r="T77" s="41"/>
      <c r="U77" s="41"/>
      <c r="V77" s="41"/>
      <c r="W77" s="41">
        <v>2</v>
      </c>
      <c r="X77" s="27">
        <f t="shared" si="40"/>
        <v>15</v>
      </c>
      <c r="Y77" s="28">
        <f t="shared" si="41"/>
        <v>1</v>
      </c>
      <c r="Z77" s="74"/>
      <c r="AA77" s="39"/>
      <c r="AB77" s="5"/>
    </row>
    <row r="78" spans="1:28" ht="22.5" x14ac:dyDescent="0.2">
      <c r="A78" s="50" t="s">
        <v>128</v>
      </c>
      <c r="B78" s="41">
        <v>23</v>
      </c>
      <c r="C78" s="61">
        <f t="shared" si="49"/>
        <v>41</v>
      </c>
      <c r="D78" s="57">
        <v>35</v>
      </c>
      <c r="E78" s="57">
        <v>4</v>
      </c>
      <c r="F78" s="55">
        <v>6</v>
      </c>
      <c r="G78" s="23">
        <f t="shared" si="8"/>
        <v>35</v>
      </c>
      <c r="H78" s="57">
        <v>35</v>
      </c>
      <c r="I78" s="57"/>
      <c r="J78" s="57"/>
      <c r="K78" s="24">
        <f t="shared" si="9"/>
        <v>0.85365853658536583</v>
      </c>
      <c r="L78" s="57">
        <v>35</v>
      </c>
      <c r="M78" s="229">
        <f t="shared" si="10"/>
        <v>1</v>
      </c>
      <c r="N78" s="33">
        <f t="shared" si="29"/>
        <v>6</v>
      </c>
      <c r="O78" s="26">
        <f t="shared" si="37"/>
        <v>0.14634146341463414</v>
      </c>
      <c r="P78" s="41">
        <v>2</v>
      </c>
      <c r="Q78" s="41">
        <v>1</v>
      </c>
      <c r="R78" s="41"/>
      <c r="S78" s="41"/>
      <c r="T78" s="41"/>
      <c r="U78" s="41"/>
      <c r="V78" s="41"/>
      <c r="W78" s="41">
        <v>3</v>
      </c>
      <c r="X78" s="27">
        <f t="shared" si="40"/>
        <v>41</v>
      </c>
      <c r="Y78" s="28">
        <f t="shared" si="41"/>
        <v>1</v>
      </c>
      <c r="Z78" s="74"/>
      <c r="AA78" s="39"/>
      <c r="AB78" s="5"/>
    </row>
    <row r="79" spans="1:28" x14ac:dyDescent="0.2">
      <c r="A79" s="50" t="s">
        <v>129</v>
      </c>
      <c r="B79" s="41">
        <v>15</v>
      </c>
      <c r="C79" s="61">
        <f t="shared" si="49"/>
        <v>18</v>
      </c>
      <c r="D79" s="57">
        <v>15</v>
      </c>
      <c r="E79" s="57">
        <v>2</v>
      </c>
      <c r="F79" s="55">
        <v>3</v>
      </c>
      <c r="G79" s="23">
        <f t="shared" si="8"/>
        <v>11</v>
      </c>
      <c r="H79" s="57">
        <v>11</v>
      </c>
      <c r="I79" s="57"/>
      <c r="J79" s="57"/>
      <c r="K79" s="24">
        <f t="shared" si="9"/>
        <v>0.61111111111111116</v>
      </c>
      <c r="L79" s="57">
        <v>11</v>
      </c>
      <c r="M79" s="229">
        <f t="shared" si="10"/>
        <v>1</v>
      </c>
      <c r="N79" s="33">
        <f t="shared" si="29"/>
        <v>7</v>
      </c>
      <c r="O79" s="26">
        <f t="shared" si="37"/>
        <v>0.3888888888888889</v>
      </c>
      <c r="P79" s="41">
        <v>3</v>
      </c>
      <c r="Q79" s="41"/>
      <c r="R79" s="41"/>
      <c r="S79" s="41"/>
      <c r="T79" s="41"/>
      <c r="U79" s="41"/>
      <c r="V79" s="41"/>
      <c r="W79" s="41">
        <v>4</v>
      </c>
      <c r="X79" s="27">
        <f t="shared" si="40"/>
        <v>18</v>
      </c>
      <c r="Y79" s="28">
        <f t="shared" si="41"/>
        <v>1</v>
      </c>
      <c r="Z79" s="74"/>
      <c r="AA79" s="39"/>
      <c r="AB79" s="5"/>
    </row>
    <row r="80" spans="1:28" ht="22.5" x14ac:dyDescent="0.2">
      <c r="A80" s="50" t="s">
        <v>130</v>
      </c>
      <c r="B80" s="41">
        <v>15</v>
      </c>
      <c r="C80" s="61">
        <f t="shared" si="49"/>
        <v>16</v>
      </c>
      <c r="D80" s="57">
        <v>14</v>
      </c>
      <c r="E80" s="57"/>
      <c r="F80" s="55">
        <v>2</v>
      </c>
      <c r="G80" s="23">
        <f t="shared" si="8"/>
        <v>10</v>
      </c>
      <c r="H80" s="57">
        <v>10</v>
      </c>
      <c r="I80" s="57"/>
      <c r="J80" s="57"/>
      <c r="K80" s="24">
        <f t="shared" si="9"/>
        <v>0.625</v>
      </c>
      <c r="L80" s="57">
        <v>10</v>
      </c>
      <c r="M80" s="229">
        <f t="shared" si="10"/>
        <v>1</v>
      </c>
      <c r="N80" s="33">
        <f t="shared" si="29"/>
        <v>6</v>
      </c>
      <c r="O80" s="26">
        <f t="shared" si="37"/>
        <v>0.375</v>
      </c>
      <c r="P80" s="41">
        <v>2</v>
      </c>
      <c r="Q80" s="41"/>
      <c r="R80" s="41"/>
      <c r="S80" s="41"/>
      <c r="T80" s="41"/>
      <c r="U80" s="41">
        <v>1</v>
      </c>
      <c r="V80" s="41">
        <v>1</v>
      </c>
      <c r="W80" s="41">
        <v>2</v>
      </c>
      <c r="X80" s="27">
        <f t="shared" si="40"/>
        <v>16</v>
      </c>
      <c r="Y80" s="28">
        <f t="shared" si="41"/>
        <v>1</v>
      </c>
      <c r="Z80" s="74"/>
      <c r="AA80" s="39"/>
      <c r="AB80" s="5"/>
    </row>
    <row r="81" spans="1:28" ht="13.5" x14ac:dyDescent="0.2">
      <c r="A81" s="65" t="s">
        <v>131</v>
      </c>
      <c r="B81" s="21">
        <f t="shared" ref="B81:J81" si="50">B82</f>
        <v>41</v>
      </c>
      <c r="C81" s="67">
        <f t="shared" si="50"/>
        <v>47</v>
      </c>
      <c r="D81" s="67" t="str">
        <f t="shared" si="50"/>
        <v>39</v>
      </c>
      <c r="E81" s="67" t="str">
        <f t="shared" si="50"/>
        <v>4</v>
      </c>
      <c r="F81" s="66" t="str">
        <f t="shared" si="50"/>
        <v>8</v>
      </c>
      <c r="G81" s="23">
        <f t="shared" ref="G81:G144" si="51">H81+I81+J81</f>
        <v>36</v>
      </c>
      <c r="H81" s="67">
        <f t="shared" si="50"/>
        <v>36</v>
      </c>
      <c r="I81" s="69">
        <f t="shared" si="50"/>
        <v>0</v>
      </c>
      <c r="J81" s="69">
        <f t="shared" si="50"/>
        <v>0</v>
      </c>
      <c r="K81" s="24">
        <f t="shared" ref="K81:K144" si="52">G81/C81</f>
        <v>0.76595744680851063</v>
      </c>
      <c r="L81" s="67">
        <f>L82</f>
        <v>35</v>
      </c>
      <c r="M81" s="229">
        <f t="shared" ref="M81:M144" si="53">L81/G81</f>
        <v>0.97222222222222221</v>
      </c>
      <c r="N81" s="33">
        <f t="shared" si="29"/>
        <v>11</v>
      </c>
      <c r="O81" s="26">
        <f t="shared" ref="O81:O112" si="54">N81/C81</f>
        <v>0.23404255319148937</v>
      </c>
      <c r="P81" s="68">
        <f t="shared" ref="P81:W81" si="55">P82</f>
        <v>3</v>
      </c>
      <c r="Q81" s="68">
        <f t="shared" si="55"/>
        <v>0</v>
      </c>
      <c r="R81" s="68">
        <f t="shared" si="55"/>
        <v>0</v>
      </c>
      <c r="S81" s="68">
        <f t="shared" si="55"/>
        <v>0</v>
      </c>
      <c r="T81" s="68">
        <f t="shared" si="55"/>
        <v>0</v>
      </c>
      <c r="U81" s="68">
        <f t="shared" si="55"/>
        <v>1</v>
      </c>
      <c r="V81" s="68">
        <f t="shared" si="55"/>
        <v>0</v>
      </c>
      <c r="W81" s="68">
        <f t="shared" si="55"/>
        <v>7</v>
      </c>
      <c r="X81" s="27">
        <f t="shared" si="40"/>
        <v>47</v>
      </c>
      <c r="Y81" s="28">
        <f t="shared" si="41"/>
        <v>1</v>
      </c>
      <c r="Z81" s="69">
        <f>Z82</f>
        <v>0</v>
      </c>
      <c r="AA81" s="39"/>
      <c r="AB81" s="5"/>
    </row>
    <row r="82" spans="1:28" x14ac:dyDescent="0.2">
      <c r="A82" s="64" t="s">
        <v>132</v>
      </c>
      <c r="B82" s="41">
        <v>41</v>
      </c>
      <c r="C82" s="61">
        <f>D82+F82</f>
        <v>47</v>
      </c>
      <c r="D82" s="62" t="s">
        <v>133</v>
      </c>
      <c r="E82" s="62" t="s">
        <v>41</v>
      </c>
      <c r="F82" s="44" t="s">
        <v>45</v>
      </c>
      <c r="G82" s="23">
        <f t="shared" si="51"/>
        <v>36</v>
      </c>
      <c r="H82" s="63">
        <v>36</v>
      </c>
      <c r="I82" s="484"/>
      <c r="J82" s="484"/>
      <c r="K82" s="24">
        <f t="shared" si="52"/>
        <v>0.76595744680851063</v>
      </c>
      <c r="L82" s="46">
        <v>35</v>
      </c>
      <c r="M82" s="229">
        <f t="shared" si="53"/>
        <v>0.97222222222222221</v>
      </c>
      <c r="N82" s="33">
        <f t="shared" si="29"/>
        <v>11</v>
      </c>
      <c r="O82" s="26">
        <f t="shared" si="54"/>
        <v>0.23404255319148937</v>
      </c>
      <c r="P82" s="47">
        <v>3</v>
      </c>
      <c r="Q82" s="47"/>
      <c r="R82" s="47"/>
      <c r="S82" s="47"/>
      <c r="T82" s="47"/>
      <c r="U82" s="47">
        <v>1</v>
      </c>
      <c r="V82" s="47"/>
      <c r="W82" s="47">
        <v>7</v>
      </c>
      <c r="X82" s="27">
        <f t="shared" si="40"/>
        <v>47</v>
      </c>
      <c r="Y82" s="28">
        <f t="shared" si="41"/>
        <v>1</v>
      </c>
      <c r="Z82" s="48"/>
      <c r="AA82" s="39"/>
      <c r="AB82" s="5"/>
    </row>
    <row r="83" spans="1:28" ht="13.5" x14ac:dyDescent="0.2">
      <c r="A83" s="71" t="s">
        <v>134</v>
      </c>
      <c r="B83" s="21">
        <f>SUM(B84:B88)</f>
        <v>118</v>
      </c>
      <c r="C83" s="37">
        <f>C84+C86+C85+C87+C88</f>
        <v>101</v>
      </c>
      <c r="D83" s="37">
        <f t="shared" ref="D83:J83" si="56">D84+D86+D85+D87+D88</f>
        <v>98</v>
      </c>
      <c r="E83" s="37">
        <f t="shared" si="56"/>
        <v>5</v>
      </c>
      <c r="F83" s="38">
        <f t="shared" si="56"/>
        <v>3</v>
      </c>
      <c r="G83" s="23">
        <f t="shared" si="51"/>
        <v>44</v>
      </c>
      <c r="H83" s="37">
        <f t="shared" si="56"/>
        <v>44</v>
      </c>
      <c r="I83" s="33">
        <f t="shared" si="56"/>
        <v>0</v>
      </c>
      <c r="J83" s="33">
        <f t="shared" si="56"/>
        <v>0</v>
      </c>
      <c r="K83" s="24">
        <f t="shared" si="52"/>
        <v>0.43564356435643564</v>
      </c>
      <c r="L83" s="37">
        <f>L84+L86+L85+L87+L88</f>
        <v>43</v>
      </c>
      <c r="M83" s="229">
        <f t="shared" si="53"/>
        <v>0.97727272727272729</v>
      </c>
      <c r="N83" s="33">
        <f t="shared" si="29"/>
        <v>56</v>
      </c>
      <c r="O83" s="26">
        <f t="shared" si="54"/>
        <v>0.5544554455445545</v>
      </c>
      <c r="P83" s="33">
        <f t="shared" ref="P83:W83" si="57">P84+P86+P85+P87+P88</f>
        <v>8</v>
      </c>
      <c r="Q83" s="33">
        <f t="shared" si="57"/>
        <v>0</v>
      </c>
      <c r="R83" s="33">
        <f t="shared" si="57"/>
        <v>0</v>
      </c>
      <c r="S83" s="33">
        <f t="shared" si="57"/>
        <v>0</v>
      </c>
      <c r="T83" s="33">
        <f t="shared" si="57"/>
        <v>0</v>
      </c>
      <c r="U83" s="33">
        <f t="shared" si="57"/>
        <v>5</v>
      </c>
      <c r="V83" s="33">
        <f t="shared" si="57"/>
        <v>1</v>
      </c>
      <c r="W83" s="33">
        <f t="shared" si="57"/>
        <v>42</v>
      </c>
      <c r="X83" s="27">
        <f t="shared" si="40"/>
        <v>100</v>
      </c>
      <c r="Y83" s="299">
        <f t="shared" si="41"/>
        <v>0.99009900990099009</v>
      </c>
      <c r="Z83" s="33">
        <f>Z84+Z86+Z85+Z87+Z88</f>
        <v>1</v>
      </c>
      <c r="AA83" s="476">
        <f>Z83/C83</f>
        <v>9.9009900990099011E-3</v>
      </c>
      <c r="AB83" s="5"/>
    </row>
    <row r="84" spans="1:28" ht="22.5" x14ac:dyDescent="0.2">
      <c r="A84" s="70" t="s">
        <v>135</v>
      </c>
      <c r="B84" s="41">
        <v>70</v>
      </c>
      <c r="C84" s="61">
        <f>D84+F84</f>
        <v>47</v>
      </c>
      <c r="D84" s="62" t="s">
        <v>136</v>
      </c>
      <c r="E84" s="62" t="s">
        <v>39</v>
      </c>
      <c r="F84" s="44" t="s">
        <v>38</v>
      </c>
      <c r="G84" s="23">
        <f t="shared" si="51"/>
        <v>17</v>
      </c>
      <c r="H84" s="63">
        <v>17</v>
      </c>
      <c r="I84" s="484"/>
      <c r="J84" s="484"/>
      <c r="K84" s="24">
        <f t="shared" si="52"/>
        <v>0.36170212765957449</v>
      </c>
      <c r="L84" s="63">
        <v>16</v>
      </c>
      <c r="M84" s="229">
        <f t="shared" si="53"/>
        <v>0.94117647058823528</v>
      </c>
      <c r="N84" s="33">
        <f t="shared" si="29"/>
        <v>30</v>
      </c>
      <c r="O84" s="26">
        <f t="shared" si="54"/>
        <v>0.63829787234042556</v>
      </c>
      <c r="P84" s="47">
        <v>1</v>
      </c>
      <c r="Q84" s="47"/>
      <c r="R84" s="47"/>
      <c r="S84" s="47"/>
      <c r="T84" s="47"/>
      <c r="U84" s="47">
        <v>3</v>
      </c>
      <c r="V84" s="47">
        <v>1</v>
      </c>
      <c r="W84" s="47">
        <v>25</v>
      </c>
      <c r="X84" s="27">
        <f t="shared" si="40"/>
        <v>47</v>
      </c>
      <c r="Y84" s="28">
        <f t="shared" si="41"/>
        <v>1</v>
      </c>
      <c r="Z84" s="48"/>
      <c r="AA84" s="39"/>
      <c r="AB84" s="5"/>
    </row>
    <row r="85" spans="1:28" ht="22.5" x14ac:dyDescent="0.2">
      <c r="A85" s="70" t="s">
        <v>137</v>
      </c>
      <c r="B85" s="41">
        <v>10</v>
      </c>
      <c r="C85" s="61">
        <f>D85+F85</f>
        <v>6</v>
      </c>
      <c r="D85" s="62" t="s">
        <v>43</v>
      </c>
      <c r="E85" s="62"/>
      <c r="F85" s="44"/>
      <c r="G85" s="23">
        <f t="shared" si="51"/>
        <v>4</v>
      </c>
      <c r="H85" s="63">
        <v>4</v>
      </c>
      <c r="I85" s="484"/>
      <c r="J85" s="484"/>
      <c r="K85" s="24">
        <f t="shared" si="52"/>
        <v>0.66666666666666663</v>
      </c>
      <c r="L85" s="63">
        <v>4</v>
      </c>
      <c r="M85" s="229">
        <f t="shared" si="53"/>
        <v>1</v>
      </c>
      <c r="N85" s="33">
        <f t="shared" si="29"/>
        <v>2</v>
      </c>
      <c r="O85" s="26">
        <f t="shared" si="54"/>
        <v>0.33333333333333331</v>
      </c>
      <c r="P85" s="47">
        <v>2</v>
      </c>
      <c r="Q85" s="47"/>
      <c r="R85" s="47"/>
      <c r="S85" s="47"/>
      <c r="T85" s="47"/>
      <c r="U85" s="47"/>
      <c r="V85" s="47"/>
      <c r="W85" s="47"/>
      <c r="X85" s="27">
        <f t="shared" si="40"/>
        <v>6</v>
      </c>
      <c r="Y85" s="28">
        <f t="shared" si="41"/>
        <v>1</v>
      </c>
      <c r="Z85" s="48"/>
      <c r="AA85" s="39"/>
      <c r="AB85" s="5"/>
    </row>
    <row r="86" spans="1:28" ht="56.25" x14ac:dyDescent="0.2">
      <c r="A86" s="64" t="s">
        <v>138</v>
      </c>
      <c r="B86" s="41">
        <v>15</v>
      </c>
      <c r="C86" s="61">
        <f>D86+F86</f>
        <v>23</v>
      </c>
      <c r="D86" s="62" t="s">
        <v>58</v>
      </c>
      <c r="E86" s="62" t="s">
        <v>39</v>
      </c>
      <c r="F86" s="44" t="s">
        <v>39</v>
      </c>
      <c r="G86" s="23">
        <f t="shared" si="51"/>
        <v>13</v>
      </c>
      <c r="H86" s="63">
        <v>13</v>
      </c>
      <c r="I86" s="484"/>
      <c r="J86" s="484"/>
      <c r="K86" s="24">
        <f t="shared" si="52"/>
        <v>0.56521739130434778</v>
      </c>
      <c r="L86" s="63">
        <v>13</v>
      </c>
      <c r="M86" s="229">
        <f t="shared" si="53"/>
        <v>1</v>
      </c>
      <c r="N86" s="33">
        <f t="shared" si="29"/>
        <v>10</v>
      </c>
      <c r="O86" s="26">
        <f t="shared" si="54"/>
        <v>0.43478260869565216</v>
      </c>
      <c r="P86" s="47">
        <v>2</v>
      </c>
      <c r="Q86" s="47"/>
      <c r="R86" s="47"/>
      <c r="S86" s="47"/>
      <c r="T86" s="47"/>
      <c r="U86" s="47">
        <v>1</v>
      </c>
      <c r="V86" s="47"/>
      <c r="W86" s="47">
        <v>7</v>
      </c>
      <c r="X86" s="27">
        <f t="shared" si="40"/>
        <v>23</v>
      </c>
      <c r="Y86" s="28">
        <f t="shared" si="41"/>
        <v>1</v>
      </c>
      <c r="Z86" s="48"/>
      <c r="AA86" s="39"/>
      <c r="AB86" s="5"/>
    </row>
    <row r="87" spans="1:28" ht="22.5" x14ac:dyDescent="0.2">
      <c r="A87" s="64" t="s">
        <v>139</v>
      </c>
      <c r="B87" s="41">
        <v>11</v>
      </c>
      <c r="C87" s="61">
        <f>D87+F87</f>
        <v>9</v>
      </c>
      <c r="D87" s="62" t="s">
        <v>46</v>
      </c>
      <c r="E87" s="62" t="s">
        <v>38</v>
      </c>
      <c r="F87" s="44"/>
      <c r="G87" s="23">
        <f t="shared" si="51"/>
        <v>3</v>
      </c>
      <c r="H87" s="63">
        <v>3</v>
      </c>
      <c r="I87" s="484"/>
      <c r="J87" s="484"/>
      <c r="K87" s="24">
        <f t="shared" si="52"/>
        <v>0.33333333333333331</v>
      </c>
      <c r="L87" s="63">
        <v>3</v>
      </c>
      <c r="M87" s="229">
        <f t="shared" si="53"/>
        <v>1</v>
      </c>
      <c r="N87" s="33">
        <f t="shared" si="29"/>
        <v>5</v>
      </c>
      <c r="O87" s="26">
        <f t="shared" si="54"/>
        <v>0.55555555555555558</v>
      </c>
      <c r="P87" s="47">
        <v>1</v>
      </c>
      <c r="Q87" s="47"/>
      <c r="R87" s="47"/>
      <c r="S87" s="47"/>
      <c r="T87" s="47"/>
      <c r="U87" s="47"/>
      <c r="V87" s="47"/>
      <c r="W87" s="47">
        <v>4</v>
      </c>
      <c r="X87" s="27">
        <f t="shared" ref="X87:X118" si="58">G87+N87</f>
        <v>8</v>
      </c>
      <c r="Y87" s="299">
        <f t="shared" ref="Y87:Y118" si="59">X87/C87</f>
        <v>0.88888888888888884</v>
      </c>
      <c r="Z87" s="48">
        <v>1</v>
      </c>
      <c r="AA87" s="478">
        <f>Z87/C87</f>
        <v>0.1111111111111111</v>
      </c>
      <c r="AB87" s="5"/>
    </row>
    <row r="88" spans="1:28" x14ac:dyDescent="0.2">
      <c r="A88" s="64" t="s">
        <v>140</v>
      </c>
      <c r="B88" s="41">
        <v>12</v>
      </c>
      <c r="C88" s="61">
        <f>D88+F88</f>
        <v>16</v>
      </c>
      <c r="D88" s="62" t="s">
        <v>53</v>
      </c>
      <c r="E88" s="62"/>
      <c r="F88" s="44"/>
      <c r="G88" s="23">
        <f t="shared" si="51"/>
        <v>7</v>
      </c>
      <c r="H88" s="63">
        <v>7</v>
      </c>
      <c r="I88" s="484"/>
      <c r="J88" s="484"/>
      <c r="K88" s="24">
        <f t="shared" si="52"/>
        <v>0.4375</v>
      </c>
      <c r="L88" s="63">
        <v>7</v>
      </c>
      <c r="M88" s="229">
        <f t="shared" si="53"/>
        <v>1</v>
      </c>
      <c r="N88" s="33">
        <f t="shared" si="29"/>
        <v>9</v>
      </c>
      <c r="O88" s="26">
        <f t="shared" si="54"/>
        <v>0.5625</v>
      </c>
      <c r="P88" s="47">
        <v>2</v>
      </c>
      <c r="Q88" s="47"/>
      <c r="R88" s="47"/>
      <c r="S88" s="47"/>
      <c r="T88" s="47"/>
      <c r="U88" s="47">
        <v>1</v>
      </c>
      <c r="V88" s="47"/>
      <c r="W88" s="47">
        <v>6</v>
      </c>
      <c r="X88" s="27">
        <f t="shared" si="58"/>
        <v>16</v>
      </c>
      <c r="Y88" s="28">
        <f t="shared" si="59"/>
        <v>1</v>
      </c>
      <c r="Z88" s="48"/>
      <c r="AA88" s="39"/>
      <c r="AB88" s="5"/>
    </row>
    <row r="89" spans="1:28" ht="13.5" x14ac:dyDescent="0.2">
      <c r="A89" s="71" t="s">
        <v>141</v>
      </c>
      <c r="B89" s="21">
        <f>SUM(B90:B92)</f>
        <v>90</v>
      </c>
      <c r="C89" s="37">
        <f>C90+C91+C92</f>
        <v>76</v>
      </c>
      <c r="D89" s="37">
        <f t="shared" ref="D89:L89" si="60">D90+D91+D92</f>
        <v>74</v>
      </c>
      <c r="E89" s="37">
        <f t="shared" si="60"/>
        <v>2</v>
      </c>
      <c r="F89" s="38">
        <f t="shared" si="60"/>
        <v>2</v>
      </c>
      <c r="G89" s="23">
        <f t="shared" si="51"/>
        <v>42</v>
      </c>
      <c r="H89" s="37">
        <f t="shared" si="60"/>
        <v>42</v>
      </c>
      <c r="I89" s="33">
        <f t="shared" si="60"/>
        <v>0</v>
      </c>
      <c r="J89" s="33">
        <f t="shared" si="60"/>
        <v>0</v>
      </c>
      <c r="K89" s="24">
        <f t="shared" si="52"/>
        <v>0.55263157894736847</v>
      </c>
      <c r="L89" s="37">
        <f t="shared" si="60"/>
        <v>40</v>
      </c>
      <c r="M89" s="229">
        <f t="shared" si="53"/>
        <v>0.95238095238095233</v>
      </c>
      <c r="N89" s="33">
        <f t="shared" ref="N89:N152" si="61">P89+Q89+R89+S89+U89+W89+V89+T89</f>
        <v>34</v>
      </c>
      <c r="O89" s="26">
        <f t="shared" si="54"/>
        <v>0.44736842105263158</v>
      </c>
      <c r="P89" s="33">
        <f t="shared" ref="P89:W89" si="62">P90+P91+P92</f>
        <v>14</v>
      </c>
      <c r="Q89" s="33">
        <f t="shared" si="62"/>
        <v>1</v>
      </c>
      <c r="R89" s="33">
        <f t="shared" si="62"/>
        <v>0</v>
      </c>
      <c r="S89" s="33">
        <f t="shared" si="62"/>
        <v>0</v>
      </c>
      <c r="T89" s="33">
        <f t="shared" si="62"/>
        <v>0</v>
      </c>
      <c r="U89" s="33">
        <f t="shared" si="62"/>
        <v>13</v>
      </c>
      <c r="V89" s="33">
        <f t="shared" si="62"/>
        <v>2</v>
      </c>
      <c r="W89" s="33">
        <f t="shared" si="62"/>
        <v>4</v>
      </c>
      <c r="X89" s="27">
        <f t="shared" si="58"/>
        <v>76</v>
      </c>
      <c r="Y89" s="28">
        <f t="shared" si="59"/>
        <v>1</v>
      </c>
      <c r="Z89" s="76">
        <f>Z90+Z91</f>
        <v>0</v>
      </c>
      <c r="AA89" s="39"/>
      <c r="AB89" s="5"/>
    </row>
    <row r="90" spans="1:28" x14ac:dyDescent="0.2">
      <c r="A90" s="58" t="s">
        <v>142</v>
      </c>
      <c r="B90" s="41">
        <v>71</v>
      </c>
      <c r="C90" s="61">
        <f>D90+F90</f>
        <v>61</v>
      </c>
      <c r="D90" s="62" t="s">
        <v>143</v>
      </c>
      <c r="E90" s="62" t="s">
        <v>39</v>
      </c>
      <c r="F90" s="44" t="s">
        <v>39</v>
      </c>
      <c r="G90" s="23">
        <f t="shared" si="51"/>
        <v>32</v>
      </c>
      <c r="H90" s="63">
        <v>32</v>
      </c>
      <c r="I90" s="484"/>
      <c r="J90" s="484"/>
      <c r="K90" s="24">
        <f t="shared" si="52"/>
        <v>0.52459016393442626</v>
      </c>
      <c r="L90" s="46">
        <v>31</v>
      </c>
      <c r="M90" s="229">
        <f t="shared" si="53"/>
        <v>0.96875</v>
      </c>
      <c r="N90" s="33">
        <f t="shared" si="61"/>
        <v>29</v>
      </c>
      <c r="O90" s="26">
        <f t="shared" si="54"/>
        <v>0.47540983606557374</v>
      </c>
      <c r="P90" s="47">
        <v>12</v>
      </c>
      <c r="Q90" s="47">
        <v>1</v>
      </c>
      <c r="R90" s="47"/>
      <c r="S90" s="47"/>
      <c r="T90" s="47"/>
      <c r="U90" s="47">
        <v>13</v>
      </c>
      <c r="V90" s="47">
        <v>1</v>
      </c>
      <c r="W90" s="47">
        <v>2</v>
      </c>
      <c r="X90" s="27">
        <f t="shared" si="58"/>
        <v>61</v>
      </c>
      <c r="Y90" s="28">
        <f t="shared" si="59"/>
        <v>1</v>
      </c>
      <c r="Z90" s="48"/>
      <c r="AA90" s="39"/>
      <c r="AB90" s="5"/>
    </row>
    <row r="91" spans="1:28" x14ac:dyDescent="0.2">
      <c r="A91" s="58" t="s">
        <v>144</v>
      </c>
      <c r="B91" s="41">
        <v>14</v>
      </c>
      <c r="C91" s="61">
        <f>D91+F91</f>
        <v>11</v>
      </c>
      <c r="D91" s="62" t="s">
        <v>48</v>
      </c>
      <c r="E91" s="62"/>
      <c r="F91" s="44"/>
      <c r="G91" s="23">
        <f t="shared" si="51"/>
        <v>7</v>
      </c>
      <c r="H91" s="63">
        <v>7</v>
      </c>
      <c r="I91" s="484"/>
      <c r="J91" s="484"/>
      <c r="K91" s="24">
        <f t="shared" si="52"/>
        <v>0.63636363636363635</v>
      </c>
      <c r="L91" s="46">
        <v>6</v>
      </c>
      <c r="M91" s="229">
        <f t="shared" si="53"/>
        <v>0.8571428571428571</v>
      </c>
      <c r="N91" s="33">
        <f t="shared" si="61"/>
        <v>4</v>
      </c>
      <c r="O91" s="26">
        <f t="shared" si="54"/>
        <v>0.36363636363636365</v>
      </c>
      <c r="P91" s="47">
        <v>1</v>
      </c>
      <c r="Q91" s="47"/>
      <c r="R91" s="47"/>
      <c r="S91" s="47"/>
      <c r="T91" s="47"/>
      <c r="U91" s="47"/>
      <c r="V91" s="47">
        <v>1</v>
      </c>
      <c r="W91" s="47">
        <v>2</v>
      </c>
      <c r="X91" s="27">
        <f t="shared" si="58"/>
        <v>11</v>
      </c>
      <c r="Y91" s="28">
        <f t="shared" si="59"/>
        <v>1</v>
      </c>
      <c r="Z91" s="48"/>
      <c r="AA91" s="39"/>
      <c r="AB91" s="5"/>
    </row>
    <row r="92" spans="1:28" x14ac:dyDescent="0.2">
      <c r="A92" s="58" t="s">
        <v>145</v>
      </c>
      <c r="B92" s="41">
        <v>5</v>
      </c>
      <c r="C92" s="61">
        <f>D92+F92</f>
        <v>4</v>
      </c>
      <c r="D92" s="62" t="s">
        <v>41</v>
      </c>
      <c r="E92" s="62"/>
      <c r="F92" s="44"/>
      <c r="G92" s="23">
        <f t="shared" si="51"/>
        <v>3</v>
      </c>
      <c r="H92" s="63">
        <v>3</v>
      </c>
      <c r="I92" s="484"/>
      <c r="J92" s="484"/>
      <c r="K92" s="24">
        <f t="shared" si="52"/>
        <v>0.75</v>
      </c>
      <c r="L92" s="46">
        <v>3</v>
      </c>
      <c r="M92" s="229">
        <f t="shared" si="53"/>
        <v>1</v>
      </c>
      <c r="N92" s="33">
        <f t="shared" si="61"/>
        <v>1</v>
      </c>
      <c r="O92" s="26">
        <f t="shared" si="54"/>
        <v>0.25</v>
      </c>
      <c r="P92" s="47">
        <v>1</v>
      </c>
      <c r="Q92" s="47"/>
      <c r="R92" s="47"/>
      <c r="S92" s="47"/>
      <c r="T92" s="47"/>
      <c r="U92" s="47"/>
      <c r="V92" s="47"/>
      <c r="W92" s="47"/>
      <c r="X92" s="27">
        <f t="shared" si="58"/>
        <v>4</v>
      </c>
      <c r="Y92" s="28">
        <f t="shared" si="59"/>
        <v>1</v>
      </c>
      <c r="Z92" s="48"/>
      <c r="AA92" s="39"/>
      <c r="AB92" s="5"/>
    </row>
    <row r="93" spans="1:28" ht="13.5" x14ac:dyDescent="0.2">
      <c r="A93" s="71" t="s">
        <v>146</v>
      </c>
      <c r="B93" s="21">
        <f>SUM(B94:B96)</f>
        <v>164</v>
      </c>
      <c r="C93" s="37">
        <f>C94+C95+C96</f>
        <v>193</v>
      </c>
      <c r="D93" s="37">
        <f>D94+D95+D96</f>
        <v>149</v>
      </c>
      <c r="E93" s="37">
        <f>E94+E95+E96</f>
        <v>14</v>
      </c>
      <c r="F93" s="38">
        <f>F94+F95+F96</f>
        <v>44</v>
      </c>
      <c r="G93" s="23">
        <f t="shared" si="51"/>
        <v>193</v>
      </c>
      <c r="H93" s="37">
        <f>H94+H95+H96</f>
        <v>0</v>
      </c>
      <c r="I93" s="33">
        <f>I94+I95+I96</f>
        <v>160</v>
      </c>
      <c r="J93" s="33">
        <f>J94+J95+J96</f>
        <v>33</v>
      </c>
      <c r="K93" s="24">
        <f t="shared" si="52"/>
        <v>1</v>
      </c>
      <c r="L93" s="37">
        <f>L94+L95+L96</f>
        <v>193</v>
      </c>
      <c r="M93" s="229">
        <f t="shared" si="53"/>
        <v>1</v>
      </c>
      <c r="N93" s="33">
        <f t="shared" si="61"/>
        <v>0</v>
      </c>
      <c r="O93" s="26">
        <f t="shared" si="54"/>
        <v>0</v>
      </c>
      <c r="P93" s="52">
        <f t="shared" ref="P93:W93" si="63">P94+P95+P96</f>
        <v>0</v>
      </c>
      <c r="Q93" s="52">
        <f t="shared" si="63"/>
        <v>0</v>
      </c>
      <c r="R93" s="52">
        <f t="shared" si="63"/>
        <v>0</v>
      </c>
      <c r="S93" s="52">
        <f t="shared" si="63"/>
        <v>0</v>
      </c>
      <c r="T93" s="52">
        <f t="shared" si="63"/>
        <v>0</v>
      </c>
      <c r="U93" s="52">
        <f t="shared" si="63"/>
        <v>0</v>
      </c>
      <c r="V93" s="52">
        <f t="shared" si="63"/>
        <v>0</v>
      </c>
      <c r="W93" s="52">
        <f t="shared" si="63"/>
        <v>0</v>
      </c>
      <c r="X93" s="27">
        <f t="shared" si="58"/>
        <v>193</v>
      </c>
      <c r="Y93" s="28">
        <f t="shared" si="59"/>
        <v>1</v>
      </c>
      <c r="Z93" s="33">
        <f>Z94+Z95+Z96</f>
        <v>0</v>
      </c>
      <c r="AA93" s="39"/>
      <c r="AB93" s="5"/>
    </row>
    <row r="94" spans="1:28" x14ac:dyDescent="0.2">
      <c r="A94" s="70" t="s">
        <v>147</v>
      </c>
      <c r="B94" s="41">
        <v>100</v>
      </c>
      <c r="C94" s="61">
        <f>D94+F94</f>
        <v>110</v>
      </c>
      <c r="D94" s="62" t="s">
        <v>148</v>
      </c>
      <c r="E94" s="62" t="s">
        <v>45</v>
      </c>
      <c r="F94" s="44" t="s">
        <v>53</v>
      </c>
      <c r="G94" s="23">
        <f t="shared" si="51"/>
        <v>110</v>
      </c>
      <c r="H94" s="78"/>
      <c r="I94" s="484">
        <v>89</v>
      </c>
      <c r="J94" s="484">
        <v>21</v>
      </c>
      <c r="K94" s="24">
        <f t="shared" si="52"/>
        <v>1</v>
      </c>
      <c r="L94" s="78">
        <v>110</v>
      </c>
      <c r="M94" s="229">
        <f t="shared" si="53"/>
        <v>1</v>
      </c>
      <c r="N94" s="33">
        <f t="shared" si="61"/>
        <v>0</v>
      </c>
      <c r="O94" s="26">
        <f t="shared" si="54"/>
        <v>0</v>
      </c>
      <c r="P94" s="47"/>
      <c r="Q94" s="47"/>
      <c r="R94" s="47"/>
      <c r="S94" s="47"/>
      <c r="T94" s="47"/>
      <c r="U94" s="47"/>
      <c r="V94" s="47"/>
      <c r="W94" s="47"/>
      <c r="X94" s="27">
        <f t="shared" si="58"/>
        <v>110</v>
      </c>
      <c r="Y94" s="28">
        <f t="shared" si="59"/>
        <v>1</v>
      </c>
      <c r="Z94" s="48"/>
      <c r="AA94" s="39"/>
      <c r="AB94" s="5"/>
    </row>
    <row r="95" spans="1:28" x14ac:dyDescent="0.2">
      <c r="A95" s="70" t="s">
        <v>149</v>
      </c>
      <c r="B95" s="41">
        <v>50</v>
      </c>
      <c r="C95" s="61">
        <f>D95+F95</f>
        <v>54</v>
      </c>
      <c r="D95" s="62" t="s">
        <v>150</v>
      </c>
      <c r="E95" s="62" t="s">
        <v>42</v>
      </c>
      <c r="F95" s="44" t="s">
        <v>49</v>
      </c>
      <c r="G95" s="23">
        <f t="shared" si="51"/>
        <v>54</v>
      </c>
      <c r="H95" s="78"/>
      <c r="I95" s="484">
        <v>46</v>
      </c>
      <c r="J95" s="484">
        <v>8</v>
      </c>
      <c r="K95" s="24">
        <f t="shared" si="52"/>
        <v>1</v>
      </c>
      <c r="L95" s="78">
        <v>54</v>
      </c>
      <c r="M95" s="229">
        <f t="shared" si="53"/>
        <v>1</v>
      </c>
      <c r="N95" s="33">
        <f t="shared" si="61"/>
        <v>0</v>
      </c>
      <c r="O95" s="26">
        <f t="shared" si="54"/>
        <v>0</v>
      </c>
      <c r="P95" s="47"/>
      <c r="Q95" s="47"/>
      <c r="R95" s="47"/>
      <c r="S95" s="47"/>
      <c r="T95" s="47"/>
      <c r="U95" s="47"/>
      <c r="V95" s="47"/>
      <c r="W95" s="47"/>
      <c r="X95" s="27">
        <f t="shared" si="58"/>
        <v>54</v>
      </c>
      <c r="Y95" s="28">
        <f t="shared" si="59"/>
        <v>1</v>
      </c>
      <c r="Z95" s="48"/>
      <c r="AA95" s="39"/>
      <c r="AB95" s="5"/>
    </row>
    <row r="96" spans="1:28" x14ac:dyDescent="0.2">
      <c r="A96" s="70" t="s">
        <v>151</v>
      </c>
      <c r="B96" s="41">
        <v>14</v>
      </c>
      <c r="C96" s="61">
        <f>D96+F96</f>
        <v>29</v>
      </c>
      <c r="D96" s="62" t="s">
        <v>50</v>
      </c>
      <c r="E96" s="62" t="s">
        <v>38</v>
      </c>
      <c r="F96" s="44" t="s">
        <v>53</v>
      </c>
      <c r="G96" s="23">
        <f t="shared" si="51"/>
        <v>29</v>
      </c>
      <c r="H96" s="78"/>
      <c r="I96" s="484">
        <v>25</v>
      </c>
      <c r="J96" s="484">
        <v>4</v>
      </c>
      <c r="K96" s="24">
        <f t="shared" si="52"/>
        <v>1</v>
      </c>
      <c r="L96" s="78">
        <v>29</v>
      </c>
      <c r="M96" s="229">
        <f t="shared" si="53"/>
        <v>1</v>
      </c>
      <c r="N96" s="33">
        <f t="shared" si="61"/>
        <v>0</v>
      </c>
      <c r="O96" s="26">
        <f t="shared" si="54"/>
        <v>0</v>
      </c>
      <c r="P96" s="47"/>
      <c r="Q96" s="47"/>
      <c r="R96" s="47"/>
      <c r="S96" s="47"/>
      <c r="T96" s="47"/>
      <c r="U96" s="47"/>
      <c r="V96" s="47"/>
      <c r="W96" s="47"/>
      <c r="X96" s="27">
        <f t="shared" si="58"/>
        <v>29</v>
      </c>
      <c r="Y96" s="28">
        <f t="shared" si="59"/>
        <v>1</v>
      </c>
      <c r="Z96" s="48"/>
      <c r="AA96" s="39"/>
      <c r="AB96" s="5"/>
    </row>
    <row r="97" spans="1:28" ht="13.5" x14ac:dyDescent="0.2">
      <c r="A97" s="71" t="s">
        <v>152</v>
      </c>
      <c r="B97" s="21">
        <f xml:space="preserve"> SUM(B98:B106)</f>
        <v>149</v>
      </c>
      <c r="C97" s="37">
        <f>SUM(C98:C106)</f>
        <v>142</v>
      </c>
      <c r="D97" s="37">
        <f>D98+D99+D100+D101+D102+D103+D104+D105+D106</f>
        <v>135</v>
      </c>
      <c r="E97" s="37">
        <f>E98+E99+E100+E101+E102+E103+E104+E105+E106</f>
        <v>6</v>
      </c>
      <c r="F97" s="38">
        <f>F98+F99+F100+F101+F102+F103+F104+F105+F106</f>
        <v>7</v>
      </c>
      <c r="G97" s="23">
        <f t="shared" si="51"/>
        <v>92</v>
      </c>
      <c r="H97" s="37">
        <f>H98+H99+H100+H101+H102+H103+H104+H105+H106</f>
        <v>92</v>
      </c>
      <c r="I97" s="33">
        <f>SUM(I98:I106)</f>
        <v>0</v>
      </c>
      <c r="J97" s="33">
        <f>SUM(J98:J106)</f>
        <v>0</v>
      </c>
      <c r="K97" s="24">
        <f t="shared" si="52"/>
        <v>0.647887323943662</v>
      </c>
      <c r="L97" s="37">
        <f>SUM(L98:L106)</f>
        <v>92</v>
      </c>
      <c r="M97" s="229">
        <f t="shared" si="53"/>
        <v>1</v>
      </c>
      <c r="N97" s="33">
        <f t="shared" si="61"/>
        <v>50</v>
      </c>
      <c r="O97" s="26">
        <f t="shared" si="54"/>
        <v>0.352112676056338</v>
      </c>
      <c r="P97" s="33">
        <f t="shared" ref="P97:W97" si="64">SUM(P98:P106)</f>
        <v>25</v>
      </c>
      <c r="Q97" s="33">
        <f t="shared" si="64"/>
        <v>6</v>
      </c>
      <c r="R97" s="33">
        <f t="shared" si="64"/>
        <v>0</v>
      </c>
      <c r="S97" s="33">
        <f t="shared" si="64"/>
        <v>0</v>
      </c>
      <c r="T97" s="33">
        <f t="shared" si="64"/>
        <v>0</v>
      </c>
      <c r="U97" s="33">
        <f t="shared" si="64"/>
        <v>8</v>
      </c>
      <c r="V97" s="33">
        <f t="shared" si="64"/>
        <v>0</v>
      </c>
      <c r="W97" s="33">
        <f t="shared" si="64"/>
        <v>11</v>
      </c>
      <c r="X97" s="27">
        <f t="shared" si="58"/>
        <v>142</v>
      </c>
      <c r="Y97" s="28">
        <f t="shared" si="59"/>
        <v>1</v>
      </c>
      <c r="Z97" s="33">
        <f>Z98+Z99+Z100+Z101+Z102+Z103+Z104+Z105+Z106</f>
        <v>0</v>
      </c>
      <c r="AA97" s="39"/>
      <c r="AB97" s="5"/>
    </row>
    <row r="98" spans="1:28" ht="22.5" x14ac:dyDescent="0.2">
      <c r="A98" s="64" t="s">
        <v>72</v>
      </c>
      <c r="B98" s="41">
        <v>11</v>
      </c>
      <c r="C98" s="61">
        <f t="shared" ref="C98:C106" si="65">D98+F98</f>
        <v>20</v>
      </c>
      <c r="D98" s="62" t="s">
        <v>53</v>
      </c>
      <c r="E98" s="62" t="s">
        <v>39</v>
      </c>
      <c r="F98" s="44" t="s">
        <v>41</v>
      </c>
      <c r="G98" s="23">
        <f t="shared" si="51"/>
        <v>8</v>
      </c>
      <c r="H98" s="63">
        <v>8</v>
      </c>
      <c r="I98" s="484"/>
      <c r="J98" s="484"/>
      <c r="K98" s="24">
        <f t="shared" si="52"/>
        <v>0.4</v>
      </c>
      <c r="L98" s="63">
        <v>8</v>
      </c>
      <c r="M98" s="229">
        <f t="shared" si="53"/>
        <v>1</v>
      </c>
      <c r="N98" s="33">
        <f t="shared" si="61"/>
        <v>12</v>
      </c>
      <c r="O98" s="26">
        <f t="shared" si="54"/>
        <v>0.6</v>
      </c>
      <c r="P98" s="47">
        <v>1</v>
      </c>
      <c r="Q98" s="47"/>
      <c r="R98" s="47"/>
      <c r="S98" s="47"/>
      <c r="T98" s="47"/>
      <c r="U98" s="47">
        <v>3</v>
      </c>
      <c r="V98" s="47"/>
      <c r="W98" s="47">
        <v>8</v>
      </c>
      <c r="X98" s="27">
        <f t="shared" si="58"/>
        <v>20</v>
      </c>
      <c r="Y98" s="28">
        <f t="shared" si="59"/>
        <v>1</v>
      </c>
      <c r="Z98" s="48"/>
      <c r="AA98" s="39"/>
      <c r="AB98" s="5"/>
    </row>
    <row r="99" spans="1:28" ht="22.5" x14ac:dyDescent="0.2">
      <c r="A99" s="64" t="s">
        <v>153</v>
      </c>
      <c r="B99" s="41">
        <v>15</v>
      </c>
      <c r="C99" s="61">
        <f t="shared" si="65"/>
        <v>15</v>
      </c>
      <c r="D99" s="62" t="s">
        <v>52</v>
      </c>
      <c r="E99" s="62"/>
      <c r="F99" s="44"/>
      <c r="G99" s="23">
        <f t="shared" si="51"/>
        <v>13</v>
      </c>
      <c r="H99" s="63">
        <v>13</v>
      </c>
      <c r="I99" s="484"/>
      <c r="J99" s="484"/>
      <c r="K99" s="24">
        <f t="shared" si="52"/>
        <v>0.8666666666666667</v>
      </c>
      <c r="L99" s="63">
        <v>13</v>
      </c>
      <c r="M99" s="229">
        <f t="shared" si="53"/>
        <v>1</v>
      </c>
      <c r="N99" s="33">
        <f t="shared" si="61"/>
        <v>2</v>
      </c>
      <c r="O99" s="26">
        <f t="shared" si="54"/>
        <v>0.13333333333333333</v>
      </c>
      <c r="P99" s="47"/>
      <c r="Q99" s="47">
        <v>1</v>
      </c>
      <c r="R99" s="47"/>
      <c r="S99" s="47"/>
      <c r="T99" s="47"/>
      <c r="U99" s="47"/>
      <c r="V99" s="47"/>
      <c r="W99" s="47">
        <v>1</v>
      </c>
      <c r="X99" s="27">
        <f t="shared" si="58"/>
        <v>15</v>
      </c>
      <c r="Y99" s="28">
        <f t="shared" si="59"/>
        <v>1</v>
      </c>
      <c r="Z99" s="48"/>
      <c r="AA99" s="39"/>
      <c r="AB99" s="5"/>
    </row>
    <row r="100" spans="1:28" ht="22.5" x14ac:dyDescent="0.2">
      <c r="A100" s="64" t="s">
        <v>154</v>
      </c>
      <c r="B100" s="41">
        <v>11</v>
      </c>
      <c r="C100" s="61">
        <f t="shared" si="65"/>
        <v>9</v>
      </c>
      <c r="D100" s="62" t="s">
        <v>46</v>
      </c>
      <c r="E100" s="62"/>
      <c r="F100" s="44"/>
      <c r="G100" s="23">
        <f t="shared" si="51"/>
        <v>8</v>
      </c>
      <c r="H100" s="63">
        <v>8</v>
      </c>
      <c r="I100" s="484"/>
      <c r="J100" s="484"/>
      <c r="K100" s="24">
        <f t="shared" si="52"/>
        <v>0.88888888888888884</v>
      </c>
      <c r="L100" s="46">
        <v>8</v>
      </c>
      <c r="M100" s="229">
        <f t="shared" si="53"/>
        <v>1</v>
      </c>
      <c r="N100" s="33">
        <f t="shared" si="61"/>
        <v>1</v>
      </c>
      <c r="O100" s="26">
        <f t="shared" si="54"/>
        <v>0.1111111111111111</v>
      </c>
      <c r="P100" s="47">
        <v>1</v>
      </c>
      <c r="Q100" s="47"/>
      <c r="R100" s="47"/>
      <c r="S100" s="47"/>
      <c r="T100" s="47"/>
      <c r="U100" s="47"/>
      <c r="V100" s="47"/>
      <c r="W100" s="47"/>
      <c r="X100" s="27">
        <f t="shared" si="58"/>
        <v>9</v>
      </c>
      <c r="Y100" s="28">
        <f t="shared" si="59"/>
        <v>1</v>
      </c>
      <c r="Z100" s="48"/>
      <c r="AA100" s="39"/>
      <c r="AB100" s="5"/>
    </row>
    <row r="101" spans="1:28" ht="22.5" x14ac:dyDescent="0.2">
      <c r="A101" s="64" t="s">
        <v>155</v>
      </c>
      <c r="B101" s="41">
        <v>18</v>
      </c>
      <c r="C101" s="61">
        <f t="shared" si="65"/>
        <v>17</v>
      </c>
      <c r="D101" s="62" t="s">
        <v>54</v>
      </c>
      <c r="E101" s="62" t="s">
        <v>39</v>
      </c>
      <c r="F101" s="44"/>
      <c r="G101" s="23">
        <f t="shared" si="51"/>
        <v>9</v>
      </c>
      <c r="H101" s="63">
        <v>9</v>
      </c>
      <c r="I101" s="484"/>
      <c r="J101" s="484"/>
      <c r="K101" s="24">
        <f t="shared" si="52"/>
        <v>0.52941176470588236</v>
      </c>
      <c r="L101" s="46">
        <v>9</v>
      </c>
      <c r="M101" s="229">
        <f t="shared" si="53"/>
        <v>1</v>
      </c>
      <c r="N101" s="33">
        <f t="shared" si="61"/>
        <v>8</v>
      </c>
      <c r="O101" s="26">
        <f t="shared" si="54"/>
        <v>0.47058823529411764</v>
      </c>
      <c r="P101" s="47">
        <v>6</v>
      </c>
      <c r="Q101" s="47"/>
      <c r="R101" s="47"/>
      <c r="S101" s="47"/>
      <c r="T101" s="47"/>
      <c r="U101" s="47"/>
      <c r="V101" s="47"/>
      <c r="W101" s="47">
        <v>2</v>
      </c>
      <c r="X101" s="27">
        <f t="shared" si="58"/>
        <v>17</v>
      </c>
      <c r="Y101" s="28">
        <f t="shared" si="59"/>
        <v>1</v>
      </c>
      <c r="Z101" s="48"/>
      <c r="AA101" s="39"/>
      <c r="AB101" s="5"/>
    </row>
    <row r="102" spans="1:28" ht="33.75" x14ac:dyDescent="0.2">
      <c r="A102" s="64" t="s">
        <v>156</v>
      </c>
      <c r="B102" s="41">
        <v>25</v>
      </c>
      <c r="C102" s="61">
        <f t="shared" si="65"/>
        <v>14</v>
      </c>
      <c r="D102" s="62" t="s">
        <v>51</v>
      </c>
      <c r="E102" s="62"/>
      <c r="F102" s="44"/>
      <c r="G102" s="23">
        <f t="shared" si="51"/>
        <v>9</v>
      </c>
      <c r="H102" s="63">
        <v>9</v>
      </c>
      <c r="I102" s="484"/>
      <c r="J102" s="484"/>
      <c r="K102" s="24">
        <f t="shared" si="52"/>
        <v>0.6428571428571429</v>
      </c>
      <c r="L102" s="46">
        <v>9</v>
      </c>
      <c r="M102" s="229">
        <f t="shared" si="53"/>
        <v>1</v>
      </c>
      <c r="N102" s="33">
        <f t="shared" si="61"/>
        <v>5</v>
      </c>
      <c r="O102" s="26">
        <f t="shared" si="54"/>
        <v>0.35714285714285715</v>
      </c>
      <c r="P102" s="47">
        <v>5</v>
      </c>
      <c r="Q102" s="47"/>
      <c r="R102" s="47"/>
      <c r="S102" s="47"/>
      <c r="T102" s="47"/>
      <c r="U102" s="47"/>
      <c r="V102" s="47"/>
      <c r="W102" s="47"/>
      <c r="X102" s="27">
        <f t="shared" si="58"/>
        <v>14</v>
      </c>
      <c r="Y102" s="28">
        <f t="shared" si="59"/>
        <v>1</v>
      </c>
      <c r="Z102" s="48"/>
      <c r="AA102" s="39"/>
      <c r="AB102" s="5"/>
    </row>
    <row r="103" spans="1:28" ht="33.75" x14ac:dyDescent="0.2">
      <c r="A103" s="64" t="s">
        <v>157</v>
      </c>
      <c r="B103" s="41">
        <v>39</v>
      </c>
      <c r="C103" s="61">
        <f t="shared" si="65"/>
        <v>31</v>
      </c>
      <c r="D103" s="62" t="s">
        <v>119</v>
      </c>
      <c r="E103" s="62"/>
      <c r="F103" s="44" t="s">
        <v>38</v>
      </c>
      <c r="G103" s="23">
        <f t="shared" si="51"/>
        <v>19</v>
      </c>
      <c r="H103" s="63">
        <v>19</v>
      </c>
      <c r="I103" s="484"/>
      <c r="J103" s="484"/>
      <c r="K103" s="24">
        <f t="shared" si="52"/>
        <v>0.61290322580645162</v>
      </c>
      <c r="L103" s="46">
        <v>19</v>
      </c>
      <c r="M103" s="229">
        <f t="shared" si="53"/>
        <v>1</v>
      </c>
      <c r="N103" s="33">
        <f t="shared" si="61"/>
        <v>12</v>
      </c>
      <c r="O103" s="26">
        <f t="shared" si="54"/>
        <v>0.38709677419354838</v>
      </c>
      <c r="P103" s="47">
        <v>5</v>
      </c>
      <c r="Q103" s="47">
        <v>3</v>
      </c>
      <c r="R103" s="47"/>
      <c r="S103" s="47"/>
      <c r="T103" s="47"/>
      <c r="U103" s="47">
        <v>4</v>
      </c>
      <c r="V103" s="47"/>
      <c r="W103" s="47"/>
      <c r="X103" s="27">
        <f t="shared" si="58"/>
        <v>31</v>
      </c>
      <c r="Y103" s="28">
        <f t="shared" si="59"/>
        <v>1</v>
      </c>
      <c r="Z103" s="48"/>
      <c r="AA103" s="39"/>
      <c r="AB103" s="5"/>
    </row>
    <row r="104" spans="1:28" ht="22.5" x14ac:dyDescent="0.2">
      <c r="A104" s="64" t="s">
        <v>158</v>
      </c>
      <c r="B104" s="41">
        <v>10</v>
      </c>
      <c r="C104" s="61">
        <f t="shared" si="65"/>
        <v>14</v>
      </c>
      <c r="D104" s="62" t="s">
        <v>51</v>
      </c>
      <c r="E104" s="62" t="s">
        <v>38</v>
      </c>
      <c r="F104" s="44"/>
      <c r="G104" s="23">
        <f t="shared" si="51"/>
        <v>12</v>
      </c>
      <c r="H104" s="63">
        <v>12</v>
      </c>
      <c r="I104" s="484"/>
      <c r="J104" s="484"/>
      <c r="K104" s="24">
        <f t="shared" si="52"/>
        <v>0.8571428571428571</v>
      </c>
      <c r="L104" s="46">
        <v>12</v>
      </c>
      <c r="M104" s="229">
        <f t="shared" si="53"/>
        <v>1</v>
      </c>
      <c r="N104" s="33">
        <f t="shared" si="61"/>
        <v>2</v>
      </c>
      <c r="O104" s="26">
        <f t="shared" si="54"/>
        <v>0.14285714285714285</v>
      </c>
      <c r="P104" s="47">
        <v>1</v>
      </c>
      <c r="Q104" s="47">
        <v>1</v>
      </c>
      <c r="R104" s="47"/>
      <c r="S104" s="47"/>
      <c r="T104" s="47"/>
      <c r="U104" s="47"/>
      <c r="V104" s="47"/>
      <c r="W104" s="47"/>
      <c r="X104" s="27">
        <f t="shared" si="58"/>
        <v>14</v>
      </c>
      <c r="Y104" s="28">
        <f t="shared" si="59"/>
        <v>1</v>
      </c>
      <c r="Z104" s="48"/>
      <c r="AA104" s="39"/>
      <c r="AB104" s="5"/>
    </row>
    <row r="105" spans="1:28" ht="22.5" x14ac:dyDescent="0.2">
      <c r="A105" s="64" t="s">
        <v>159</v>
      </c>
      <c r="B105" s="41">
        <v>15</v>
      </c>
      <c r="C105" s="61">
        <f t="shared" si="65"/>
        <v>13</v>
      </c>
      <c r="D105" s="62" t="s">
        <v>50</v>
      </c>
      <c r="E105" s="62" t="s">
        <v>38</v>
      </c>
      <c r="F105" s="44"/>
      <c r="G105" s="23">
        <f t="shared" si="51"/>
        <v>7</v>
      </c>
      <c r="H105" s="63">
        <v>7</v>
      </c>
      <c r="I105" s="484"/>
      <c r="J105" s="484"/>
      <c r="K105" s="24">
        <f t="shared" si="52"/>
        <v>0.53846153846153844</v>
      </c>
      <c r="L105" s="46">
        <v>7</v>
      </c>
      <c r="M105" s="229">
        <f t="shared" si="53"/>
        <v>1</v>
      </c>
      <c r="N105" s="33">
        <f t="shared" si="61"/>
        <v>6</v>
      </c>
      <c r="O105" s="26">
        <f t="shared" si="54"/>
        <v>0.46153846153846156</v>
      </c>
      <c r="P105" s="47">
        <v>5</v>
      </c>
      <c r="Q105" s="47"/>
      <c r="R105" s="47"/>
      <c r="S105" s="47"/>
      <c r="T105" s="47"/>
      <c r="U105" s="47">
        <v>1</v>
      </c>
      <c r="V105" s="47"/>
      <c r="W105" s="47"/>
      <c r="X105" s="27">
        <f t="shared" si="58"/>
        <v>13</v>
      </c>
      <c r="Y105" s="28">
        <f t="shared" si="59"/>
        <v>1</v>
      </c>
      <c r="Z105" s="48"/>
      <c r="AA105" s="39"/>
      <c r="AB105" s="5"/>
    </row>
    <row r="106" spans="1:28" ht="22.5" x14ac:dyDescent="0.2">
      <c r="A106" s="64" t="s">
        <v>160</v>
      </c>
      <c r="B106" s="41">
        <v>5</v>
      </c>
      <c r="C106" s="61">
        <f t="shared" si="65"/>
        <v>9</v>
      </c>
      <c r="D106" s="62" t="s">
        <v>44</v>
      </c>
      <c r="E106" s="62"/>
      <c r="F106" s="44" t="s">
        <v>39</v>
      </c>
      <c r="G106" s="23">
        <f t="shared" si="51"/>
        <v>7</v>
      </c>
      <c r="H106" s="63">
        <v>7</v>
      </c>
      <c r="I106" s="484"/>
      <c r="J106" s="484"/>
      <c r="K106" s="24">
        <f t="shared" si="52"/>
        <v>0.77777777777777779</v>
      </c>
      <c r="L106" s="46">
        <v>7</v>
      </c>
      <c r="M106" s="229">
        <f t="shared" si="53"/>
        <v>1</v>
      </c>
      <c r="N106" s="33">
        <f t="shared" si="61"/>
        <v>2</v>
      </c>
      <c r="O106" s="26">
        <f t="shared" si="54"/>
        <v>0.22222222222222221</v>
      </c>
      <c r="P106" s="47">
        <v>1</v>
      </c>
      <c r="Q106" s="47">
        <v>1</v>
      </c>
      <c r="R106" s="47"/>
      <c r="S106" s="47"/>
      <c r="T106" s="47"/>
      <c r="U106" s="47"/>
      <c r="V106" s="47"/>
      <c r="W106" s="47"/>
      <c r="X106" s="27">
        <f t="shared" si="58"/>
        <v>9</v>
      </c>
      <c r="Y106" s="28">
        <f t="shared" si="59"/>
        <v>1</v>
      </c>
      <c r="Z106" s="48"/>
      <c r="AA106" s="39"/>
      <c r="AB106" s="5"/>
    </row>
    <row r="107" spans="1:28" x14ac:dyDescent="0.2">
      <c r="A107" s="79" t="s">
        <v>161</v>
      </c>
      <c r="B107" s="21">
        <f>SUM(B108:B110)</f>
        <v>75</v>
      </c>
      <c r="C107" s="33">
        <f>C108+C110+C109</f>
        <v>63</v>
      </c>
      <c r="D107" s="33">
        <f t="shared" ref="D107:L107" si="66">D108+D110+D109</f>
        <v>63</v>
      </c>
      <c r="E107" s="33">
        <f t="shared" si="66"/>
        <v>14</v>
      </c>
      <c r="F107" s="80">
        <f t="shared" si="66"/>
        <v>0</v>
      </c>
      <c r="G107" s="23">
        <f t="shared" si="51"/>
        <v>36</v>
      </c>
      <c r="H107" s="33">
        <f t="shared" si="66"/>
        <v>36</v>
      </c>
      <c r="I107" s="33">
        <f t="shared" si="66"/>
        <v>0</v>
      </c>
      <c r="J107" s="33">
        <f t="shared" si="66"/>
        <v>0</v>
      </c>
      <c r="K107" s="24">
        <f t="shared" si="52"/>
        <v>0.5714285714285714</v>
      </c>
      <c r="L107" s="33">
        <f t="shared" si="66"/>
        <v>35</v>
      </c>
      <c r="M107" s="229">
        <f t="shared" si="53"/>
        <v>0.97222222222222221</v>
      </c>
      <c r="N107" s="33">
        <f t="shared" si="61"/>
        <v>27</v>
      </c>
      <c r="O107" s="26">
        <f t="shared" si="54"/>
        <v>0.42857142857142855</v>
      </c>
      <c r="P107" s="33">
        <f t="shared" ref="P107:W107" si="67">P108+P110+P109</f>
        <v>3</v>
      </c>
      <c r="Q107" s="33">
        <f t="shared" si="67"/>
        <v>0</v>
      </c>
      <c r="R107" s="33">
        <f t="shared" si="67"/>
        <v>0</v>
      </c>
      <c r="S107" s="33">
        <f t="shared" si="67"/>
        <v>0</v>
      </c>
      <c r="T107" s="33">
        <f t="shared" si="67"/>
        <v>0</v>
      </c>
      <c r="U107" s="33">
        <f t="shared" si="67"/>
        <v>0</v>
      </c>
      <c r="V107" s="33">
        <f t="shared" si="67"/>
        <v>1</v>
      </c>
      <c r="W107" s="33">
        <f t="shared" si="67"/>
        <v>23</v>
      </c>
      <c r="X107" s="27">
        <f t="shared" si="58"/>
        <v>63</v>
      </c>
      <c r="Y107" s="28">
        <f t="shared" si="59"/>
        <v>1</v>
      </c>
      <c r="Z107" s="33">
        <f>Z108+Z110+Z109</f>
        <v>0</v>
      </c>
      <c r="AA107" s="39"/>
      <c r="AB107" s="5"/>
    </row>
    <row r="108" spans="1:28" ht="33.75" x14ac:dyDescent="0.2">
      <c r="A108" s="64" t="s">
        <v>162</v>
      </c>
      <c r="B108" s="41">
        <v>25</v>
      </c>
      <c r="C108" s="61">
        <f>D108+F108</f>
        <v>22</v>
      </c>
      <c r="D108" s="81" t="s">
        <v>59</v>
      </c>
      <c r="E108" s="81" t="s">
        <v>40</v>
      </c>
      <c r="F108" s="82"/>
      <c r="G108" s="23">
        <f t="shared" si="51"/>
        <v>14</v>
      </c>
      <c r="H108" s="423">
        <v>14</v>
      </c>
      <c r="I108" s="484"/>
      <c r="J108" s="484"/>
      <c r="K108" s="24">
        <f t="shared" si="52"/>
        <v>0.63636363636363635</v>
      </c>
      <c r="L108" s="84">
        <v>14</v>
      </c>
      <c r="M108" s="229">
        <f t="shared" si="53"/>
        <v>1</v>
      </c>
      <c r="N108" s="33">
        <f t="shared" si="61"/>
        <v>8</v>
      </c>
      <c r="O108" s="26">
        <f t="shared" si="54"/>
        <v>0.36363636363636365</v>
      </c>
      <c r="P108" s="47"/>
      <c r="Q108" s="47"/>
      <c r="R108" s="47"/>
      <c r="S108" s="47"/>
      <c r="T108" s="47"/>
      <c r="U108" s="47"/>
      <c r="V108" s="47"/>
      <c r="W108" s="47">
        <v>8</v>
      </c>
      <c r="X108" s="27">
        <f t="shared" si="58"/>
        <v>22</v>
      </c>
      <c r="Y108" s="28">
        <f t="shared" si="59"/>
        <v>1</v>
      </c>
      <c r="Z108" s="48"/>
      <c r="AA108" s="39"/>
      <c r="AB108" s="5"/>
    </row>
    <row r="109" spans="1:28" ht="22.5" x14ac:dyDescent="0.2">
      <c r="A109" s="64" t="s">
        <v>163</v>
      </c>
      <c r="B109" s="41">
        <v>25</v>
      </c>
      <c r="C109" s="61">
        <f>D109+F109</f>
        <v>19</v>
      </c>
      <c r="D109" s="81" t="s">
        <v>56</v>
      </c>
      <c r="E109" s="81" t="s">
        <v>44</v>
      </c>
      <c r="F109" s="82"/>
      <c r="G109" s="23">
        <f t="shared" si="51"/>
        <v>10</v>
      </c>
      <c r="H109" s="423">
        <v>10</v>
      </c>
      <c r="I109" s="484"/>
      <c r="J109" s="484"/>
      <c r="K109" s="24">
        <f t="shared" si="52"/>
        <v>0.52631578947368418</v>
      </c>
      <c r="L109" s="84">
        <v>10</v>
      </c>
      <c r="M109" s="229">
        <f t="shared" si="53"/>
        <v>1</v>
      </c>
      <c r="N109" s="33">
        <f t="shared" si="61"/>
        <v>9</v>
      </c>
      <c r="O109" s="26">
        <f t="shared" si="54"/>
        <v>0.47368421052631576</v>
      </c>
      <c r="P109" s="47">
        <v>1</v>
      </c>
      <c r="Q109" s="47"/>
      <c r="R109" s="47"/>
      <c r="S109" s="47"/>
      <c r="T109" s="47"/>
      <c r="U109" s="47"/>
      <c r="V109" s="47"/>
      <c r="W109" s="47">
        <v>8</v>
      </c>
      <c r="X109" s="27">
        <f t="shared" si="58"/>
        <v>19</v>
      </c>
      <c r="Y109" s="28">
        <f t="shared" si="59"/>
        <v>1</v>
      </c>
      <c r="Z109" s="48"/>
      <c r="AA109" s="39"/>
      <c r="AB109" s="5"/>
    </row>
    <row r="110" spans="1:28" ht="33.75" x14ac:dyDescent="0.2">
      <c r="A110" s="64" t="s">
        <v>164</v>
      </c>
      <c r="B110" s="41">
        <v>25</v>
      </c>
      <c r="C110" s="61">
        <f>D110+F110</f>
        <v>22</v>
      </c>
      <c r="D110" s="81" t="s">
        <v>59</v>
      </c>
      <c r="E110" s="81" t="s">
        <v>41</v>
      </c>
      <c r="F110" s="82"/>
      <c r="G110" s="23">
        <f t="shared" si="51"/>
        <v>12</v>
      </c>
      <c r="H110" s="423">
        <v>12</v>
      </c>
      <c r="I110" s="484"/>
      <c r="J110" s="484"/>
      <c r="K110" s="24">
        <f t="shared" si="52"/>
        <v>0.54545454545454541</v>
      </c>
      <c r="L110" s="84">
        <v>11</v>
      </c>
      <c r="M110" s="229">
        <f t="shared" si="53"/>
        <v>0.91666666666666663</v>
      </c>
      <c r="N110" s="33">
        <f t="shared" si="61"/>
        <v>10</v>
      </c>
      <c r="O110" s="26">
        <f t="shared" si="54"/>
        <v>0.45454545454545453</v>
      </c>
      <c r="P110" s="47">
        <v>2</v>
      </c>
      <c r="Q110" s="47"/>
      <c r="R110" s="47"/>
      <c r="S110" s="47"/>
      <c r="T110" s="47"/>
      <c r="U110" s="47"/>
      <c r="V110" s="47">
        <v>1</v>
      </c>
      <c r="W110" s="47">
        <v>7</v>
      </c>
      <c r="X110" s="27">
        <f t="shared" si="58"/>
        <v>22</v>
      </c>
      <c r="Y110" s="28">
        <f t="shared" si="59"/>
        <v>1</v>
      </c>
      <c r="Z110" s="48"/>
      <c r="AA110" s="39"/>
      <c r="AB110" s="5"/>
    </row>
    <row r="111" spans="1:28" ht="13.5" x14ac:dyDescent="0.2">
      <c r="A111" s="65" t="s">
        <v>165</v>
      </c>
      <c r="B111" s="21">
        <f>SUM(B112:B115)</f>
        <v>103</v>
      </c>
      <c r="C111" s="33">
        <f>C112+C114+C113+C115</f>
        <v>128</v>
      </c>
      <c r="D111" s="33">
        <f>D112+D114+D113+D115</f>
        <v>89</v>
      </c>
      <c r="E111" s="33">
        <f>E112+E114+E113+E115</f>
        <v>4</v>
      </c>
      <c r="F111" s="80">
        <f>F112+F114+F113+F115</f>
        <v>39</v>
      </c>
      <c r="G111" s="23">
        <f t="shared" si="51"/>
        <v>98</v>
      </c>
      <c r="H111" s="33">
        <f>H112+H114+H113+H115</f>
        <v>98</v>
      </c>
      <c r="I111" s="33">
        <f>I112+I114+I113+I115</f>
        <v>0</v>
      </c>
      <c r="J111" s="33">
        <f>J112+J114+J113+J115</f>
        <v>0</v>
      </c>
      <c r="K111" s="24">
        <f t="shared" si="52"/>
        <v>0.765625</v>
      </c>
      <c r="L111" s="33">
        <f>L112+L114+L113+L115</f>
        <v>98</v>
      </c>
      <c r="M111" s="229">
        <f t="shared" si="53"/>
        <v>1</v>
      </c>
      <c r="N111" s="33">
        <f t="shared" si="61"/>
        <v>30</v>
      </c>
      <c r="O111" s="26">
        <f t="shared" si="54"/>
        <v>0.234375</v>
      </c>
      <c r="P111" s="52">
        <f t="shared" ref="P111:W111" si="68">P112+P114+P113+P115</f>
        <v>20</v>
      </c>
      <c r="Q111" s="52">
        <f t="shared" si="68"/>
        <v>1</v>
      </c>
      <c r="R111" s="52">
        <f t="shared" si="68"/>
        <v>0</v>
      </c>
      <c r="S111" s="52">
        <f t="shared" si="68"/>
        <v>0</v>
      </c>
      <c r="T111" s="52">
        <f t="shared" si="68"/>
        <v>2</v>
      </c>
      <c r="U111" s="52">
        <f t="shared" si="68"/>
        <v>4</v>
      </c>
      <c r="V111" s="52">
        <f t="shared" si="68"/>
        <v>3</v>
      </c>
      <c r="W111" s="52">
        <f t="shared" si="68"/>
        <v>0</v>
      </c>
      <c r="X111" s="27">
        <f t="shared" si="58"/>
        <v>128</v>
      </c>
      <c r="Y111" s="28">
        <f t="shared" si="59"/>
        <v>1</v>
      </c>
      <c r="Z111" s="61">
        <f>Z112+Z114+Z113+Z115</f>
        <v>0</v>
      </c>
      <c r="AA111" s="39"/>
      <c r="AB111" s="5"/>
    </row>
    <row r="112" spans="1:28" x14ac:dyDescent="0.2">
      <c r="A112" s="85" t="s">
        <v>166</v>
      </c>
      <c r="B112" s="41">
        <v>14</v>
      </c>
      <c r="C112" s="61">
        <f>D112+F112</f>
        <v>26</v>
      </c>
      <c r="D112" s="81" t="s">
        <v>57</v>
      </c>
      <c r="E112" s="81" t="s">
        <v>40</v>
      </c>
      <c r="F112" s="82" t="s">
        <v>43</v>
      </c>
      <c r="G112" s="23">
        <f t="shared" si="51"/>
        <v>20</v>
      </c>
      <c r="H112" s="423">
        <v>20</v>
      </c>
      <c r="I112" s="484"/>
      <c r="J112" s="484"/>
      <c r="K112" s="24">
        <f t="shared" si="52"/>
        <v>0.76923076923076927</v>
      </c>
      <c r="L112" s="84">
        <v>20</v>
      </c>
      <c r="M112" s="229">
        <f t="shared" si="53"/>
        <v>1</v>
      </c>
      <c r="N112" s="33">
        <f t="shared" si="61"/>
        <v>6</v>
      </c>
      <c r="O112" s="26">
        <f t="shared" si="54"/>
        <v>0.23076923076923078</v>
      </c>
      <c r="P112" s="47">
        <v>6</v>
      </c>
      <c r="Q112" s="47"/>
      <c r="R112" s="47"/>
      <c r="S112" s="47"/>
      <c r="T112" s="47"/>
      <c r="U112" s="47"/>
      <c r="V112" s="47"/>
      <c r="W112" s="47"/>
      <c r="X112" s="27">
        <f t="shared" si="58"/>
        <v>26</v>
      </c>
      <c r="Y112" s="28">
        <f t="shared" si="59"/>
        <v>1</v>
      </c>
      <c r="Z112" s="48"/>
      <c r="AA112" s="39"/>
      <c r="AB112" s="5"/>
    </row>
    <row r="113" spans="1:28" ht="22.5" x14ac:dyDescent="0.2">
      <c r="A113" s="85" t="s">
        <v>167</v>
      </c>
      <c r="B113" s="41">
        <v>3</v>
      </c>
      <c r="C113" s="61">
        <f>D113+F113</f>
        <v>26</v>
      </c>
      <c r="D113" s="81" t="s">
        <v>40</v>
      </c>
      <c r="E113" s="81"/>
      <c r="F113" s="82" t="s">
        <v>60</v>
      </c>
      <c r="G113" s="23">
        <f t="shared" si="51"/>
        <v>23</v>
      </c>
      <c r="H113" s="423">
        <v>23</v>
      </c>
      <c r="I113" s="484"/>
      <c r="J113" s="484"/>
      <c r="K113" s="24">
        <f t="shared" si="52"/>
        <v>0.88461538461538458</v>
      </c>
      <c r="L113" s="84">
        <v>23</v>
      </c>
      <c r="M113" s="229">
        <f t="shared" si="53"/>
        <v>1</v>
      </c>
      <c r="N113" s="33">
        <f t="shared" si="61"/>
        <v>3</v>
      </c>
      <c r="O113" s="26">
        <f t="shared" ref="O113:O144" si="69">N113/C113</f>
        <v>0.11538461538461539</v>
      </c>
      <c r="P113" s="47">
        <v>2</v>
      </c>
      <c r="Q113" s="47"/>
      <c r="R113" s="47"/>
      <c r="S113" s="47"/>
      <c r="T113" s="47">
        <v>1</v>
      </c>
      <c r="U113" s="47"/>
      <c r="V113" s="47"/>
      <c r="W113" s="47"/>
      <c r="X113" s="27">
        <f t="shared" si="58"/>
        <v>26</v>
      </c>
      <c r="Y113" s="28">
        <f t="shared" si="59"/>
        <v>1</v>
      </c>
      <c r="Z113" s="48"/>
      <c r="AA113" s="39"/>
      <c r="AB113" s="5"/>
    </row>
    <row r="114" spans="1:28" x14ac:dyDescent="0.2">
      <c r="A114" s="85" t="s">
        <v>142</v>
      </c>
      <c r="B114" s="41">
        <v>61</v>
      </c>
      <c r="C114" s="61">
        <f>D114+F114</f>
        <v>51</v>
      </c>
      <c r="D114" s="81" t="s">
        <v>168</v>
      </c>
      <c r="E114" s="81" t="s">
        <v>38</v>
      </c>
      <c r="F114" s="82" t="s">
        <v>47</v>
      </c>
      <c r="G114" s="23">
        <f t="shared" si="51"/>
        <v>34</v>
      </c>
      <c r="H114" s="423">
        <v>34</v>
      </c>
      <c r="I114" s="484"/>
      <c r="J114" s="484"/>
      <c r="K114" s="24">
        <f t="shared" si="52"/>
        <v>0.66666666666666663</v>
      </c>
      <c r="L114" s="84">
        <v>34</v>
      </c>
      <c r="M114" s="229">
        <f t="shared" si="53"/>
        <v>1</v>
      </c>
      <c r="N114" s="33">
        <f t="shared" si="61"/>
        <v>17</v>
      </c>
      <c r="O114" s="26">
        <f t="shared" si="69"/>
        <v>0.33333333333333331</v>
      </c>
      <c r="P114" s="47">
        <v>9</v>
      </c>
      <c r="Q114" s="47">
        <v>1</v>
      </c>
      <c r="R114" s="47"/>
      <c r="S114" s="47"/>
      <c r="T114" s="47"/>
      <c r="U114" s="47">
        <v>4</v>
      </c>
      <c r="V114" s="47">
        <v>3</v>
      </c>
      <c r="W114" s="47"/>
      <c r="X114" s="27">
        <f t="shared" si="58"/>
        <v>51</v>
      </c>
      <c r="Y114" s="28">
        <f t="shared" si="59"/>
        <v>1</v>
      </c>
      <c r="Z114" s="48"/>
      <c r="AA114" s="39"/>
      <c r="AB114" s="5"/>
    </row>
    <row r="115" spans="1:28" ht="22.5" x14ac:dyDescent="0.2">
      <c r="A115" s="58" t="s">
        <v>169</v>
      </c>
      <c r="B115" s="41">
        <v>25</v>
      </c>
      <c r="C115" s="61">
        <f>D115+F115</f>
        <v>25</v>
      </c>
      <c r="D115" s="81" t="s">
        <v>62</v>
      </c>
      <c r="E115" s="81"/>
      <c r="F115" s="82"/>
      <c r="G115" s="23">
        <f t="shared" si="51"/>
        <v>21</v>
      </c>
      <c r="H115" s="423">
        <v>21</v>
      </c>
      <c r="I115" s="484"/>
      <c r="J115" s="484"/>
      <c r="K115" s="24">
        <f t="shared" si="52"/>
        <v>0.84</v>
      </c>
      <c r="L115" s="84">
        <v>21</v>
      </c>
      <c r="M115" s="229">
        <f t="shared" si="53"/>
        <v>1</v>
      </c>
      <c r="N115" s="33">
        <f t="shared" si="61"/>
        <v>4</v>
      </c>
      <c r="O115" s="26">
        <f t="shared" si="69"/>
        <v>0.16</v>
      </c>
      <c r="P115" s="47">
        <v>3</v>
      </c>
      <c r="Q115" s="47"/>
      <c r="R115" s="47"/>
      <c r="S115" s="47"/>
      <c r="T115" s="47">
        <v>1</v>
      </c>
      <c r="U115" s="47"/>
      <c r="V115" s="47"/>
      <c r="W115" s="47"/>
      <c r="X115" s="27">
        <f t="shared" si="58"/>
        <v>25</v>
      </c>
      <c r="Y115" s="28">
        <f t="shared" si="59"/>
        <v>1</v>
      </c>
      <c r="Z115" s="48"/>
      <c r="AA115" s="39"/>
      <c r="AB115" s="5"/>
    </row>
    <row r="116" spans="1:28" ht="13.5" x14ac:dyDescent="0.25">
      <c r="A116" s="87" t="s">
        <v>170</v>
      </c>
      <c r="B116" s="21">
        <f>SUM(B117:B123)</f>
        <v>238</v>
      </c>
      <c r="C116" s="67">
        <f>C117+C118+C119+C120+C121+C122+C123</f>
        <v>178</v>
      </c>
      <c r="D116" s="67">
        <f>D117+D118+D119+D120+D121+D122+D123</f>
        <v>177</v>
      </c>
      <c r="E116" s="67">
        <f>E117+E118+E119+E120+E121+E122+E123</f>
        <v>12</v>
      </c>
      <c r="F116" s="66">
        <f>F117+F118+F119+F120+F121+F122+F123</f>
        <v>1</v>
      </c>
      <c r="G116" s="23">
        <f t="shared" si="51"/>
        <v>116</v>
      </c>
      <c r="H116" s="88">
        <f>H117+H118+H119+H120+H121+H122+H123</f>
        <v>116</v>
      </c>
      <c r="I116" s="76">
        <f>I117+I118+I119+I120+I121+I122+I123</f>
        <v>0</v>
      </c>
      <c r="J116" s="76">
        <f>J117+J118+J119+J120+J121+J122+J123</f>
        <v>0</v>
      </c>
      <c r="K116" s="24">
        <f t="shared" si="52"/>
        <v>0.651685393258427</v>
      </c>
      <c r="L116" s="88">
        <f>L117+L118+L119+L120+L121+L122+L123</f>
        <v>113</v>
      </c>
      <c r="M116" s="229">
        <f t="shared" si="53"/>
        <v>0.97413793103448276</v>
      </c>
      <c r="N116" s="33">
        <f t="shared" si="61"/>
        <v>61</v>
      </c>
      <c r="O116" s="26">
        <f t="shared" si="69"/>
        <v>0.34269662921348315</v>
      </c>
      <c r="P116" s="89">
        <f t="shared" ref="P116:W116" si="70">P117+P118+P119+P120+P121+P122+P123</f>
        <v>13</v>
      </c>
      <c r="Q116" s="89">
        <f t="shared" si="70"/>
        <v>0</v>
      </c>
      <c r="R116" s="89">
        <f t="shared" si="70"/>
        <v>0</v>
      </c>
      <c r="S116" s="89">
        <f t="shared" si="70"/>
        <v>0</v>
      </c>
      <c r="T116" s="89">
        <f t="shared" si="70"/>
        <v>0</v>
      </c>
      <c r="U116" s="89">
        <f t="shared" si="70"/>
        <v>7</v>
      </c>
      <c r="V116" s="89">
        <f t="shared" si="70"/>
        <v>6</v>
      </c>
      <c r="W116" s="89">
        <f t="shared" si="70"/>
        <v>35</v>
      </c>
      <c r="X116" s="27">
        <f t="shared" si="58"/>
        <v>177</v>
      </c>
      <c r="Y116" s="299">
        <f t="shared" si="59"/>
        <v>0.9943820224719101</v>
      </c>
      <c r="Z116" s="88">
        <f>Z117+Z118+Z119+Z120+Z121+Z122+Z123</f>
        <v>1</v>
      </c>
      <c r="AA116" s="477">
        <f>Z116/C116</f>
        <v>5.6179775280898875E-3</v>
      </c>
      <c r="AB116" s="5"/>
    </row>
    <row r="117" spans="1:28" x14ac:dyDescent="0.2">
      <c r="A117" s="70" t="s">
        <v>171</v>
      </c>
      <c r="B117" s="41">
        <v>50</v>
      </c>
      <c r="C117" s="61">
        <f t="shared" ref="C117:C123" si="71">D117+F117</f>
        <v>32</v>
      </c>
      <c r="D117" s="62" t="s">
        <v>172</v>
      </c>
      <c r="E117" s="62" t="s">
        <v>38</v>
      </c>
      <c r="F117" s="44"/>
      <c r="G117" s="23">
        <f t="shared" si="51"/>
        <v>17</v>
      </c>
      <c r="H117" s="63">
        <v>17</v>
      </c>
      <c r="I117" s="484"/>
      <c r="J117" s="484"/>
      <c r="K117" s="24">
        <f t="shared" si="52"/>
        <v>0.53125</v>
      </c>
      <c r="L117" s="63">
        <v>17</v>
      </c>
      <c r="M117" s="229">
        <f t="shared" si="53"/>
        <v>1</v>
      </c>
      <c r="N117" s="33">
        <f t="shared" si="61"/>
        <v>15</v>
      </c>
      <c r="O117" s="26">
        <f t="shared" si="69"/>
        <v>0.46875</v>
      </c>
      <c r="P117" s="47">
        <v>2</v>
      </c>
      <c r="Q117" s="47"/>
      <c r="R117" s="47"/>
      <c r="S117" s="47"/>
      <c r="T117" s="47"/>
      <c r="U117" s="47">
        <v>2</v>
      </c>
      <c r="V117" s="47">
        <v>3</v>
      </c>
      <c r="W117" s="47">
        <v>8</v>
      </c>
      <c r="X117" s="27">
        <f t="shared" si="58"/>
        <v>32</v>
      </c>
      <c r="Y117" s="28">
        <f t="shared" si="59"/>
        <v>1</v>
      </c>
      <c r="Z117" s="90"/>
      <c r="AA117" s="39"/>
      <c r="AB117" s="5"/>
    </row>
    <row r="118" spans="1:28" ht="22.5" x14ac:dyDescent="0.2">
      <c r="A118" s="70" t="s">
        <v>173</v>
      </c>
      <c r="B118" s="41">
        <v>25</v>
      </c>
      <c r="C118" s="61">
        <f t="shared" si="71"/>
        <v>20</v>
      </c>
      <c r="D118" s="62" t="s">
        <v>57</v>
      </c>
      <c r="E118" s="62" t="s">
        <v>38</v>
      </c>
      <c r="F118" s="44"/>
      <c r="G118" s="23">
        <f t="shared" si="51"/>
        <v>6</v>
      </c>
      <c r="H118" s="63">
        <v>6</v>
      </c>
      <c r="I118" s="484"/>
      <c r="J118" s="484"/>
      <c r="K118" s="24">
        <f t="shared" si="52"/>
        <v>0.3</v>
      </c>
      <c r="L118" s="63">
        <v>6</v>
      </c>
      <c r="M118" s="229">
        <f t="shared" si="53"/>
        <v>1</v>
      </c>
      <c r="N118" s="33">
        <f t="shared" si="61"/>
        <v>13</v>
      </c>
      <c r="O118" s="26">
        <f t="shared" si="69"/>
        <v>0.65</v>
      </c>
      <c r="P118" s="47">
        <v>2</v>
      </c>
      <c r="Q118" s="47"/>
      <c r="R118" s="47"/>
      <c r="S118" s="47"/>
      <c r="T118" s="47"/>
      <c r="U118" s="47">
        <v>2</v>
      </c>
      <c r="V118" s="47">
        <v>1</v>
      </c>
      <c r="W118" s="47">
        <v>8</v>
      </c>
      <c r="X118" s="27">
        <f t="shared" si="58"/>
        <v>19</v>
      </c>
      <c r="Y118" s="299">
        <f t="shared" si="59"/>
        <v>0.95</v>
      </c>
      <c r="Z118" s="90">
        <v>1</v>
      </c>
      <c r="AA118" s="477">
        <f>Z118/C118</f>
        <v>0.05</v>
      </c>
      <c r="AB118" s="5"/>
    </row>
    <row r="119" spans="1:28" x14ac:dyDescent="0.2">
      <c r="A119" s="70" t="s">
        <v>174</v>
      </c>
      <c r="B119" s="41">
        <v>45</v>
      </c>
      <c r="C119" s="61">
        <f t="shared" si="71"/>
        <v>30</v>
      </c>
      <c r="D119" s="62" t="s">
        <v>175</v>
      </c>
      <c r="E119" s="62" t="s">
        <v>42</v>
      </c>
      <c r="F119" s="44" t="s">
        <v>38</v>
      </c>
      <c r="G119" s="23">
        <f t="shared" si="51"/>
        <v>26</v>
      </c>
      <c r="H119" s="63">
        <v>26</v>
      </c>
      <c r="I119" s="484"/>
      <c r="J119" s="484"/>
      <c r="K119" s="24">
        <f t="shared" si="52"/>
        <v>0.8666666666666667</v>
      </c>
      <c r="L119" s="63">
        <v>25</v>
      </c>
      <c r="M119" s="229">
        <f t="shared" si="53"/>
        <v>0.96153846153846156</v>
      </c>
      <c r="N119" s="33">
        <f t="shared" si="61"/>
        <v>4</v>
      </c>
      <c r="O119" s="26">
        <f t="shared" si="69"/>
        <v>0.13333333333333333</v>
      </c>
      <c r="P119" s="47">
        <v>2</v>
      </c>
      <c r="Q119" s="47"/>
      <c r="R119" s="47"/>
      <c r="S119" s="47"/>
      <c r="T119" s="47"/>
      <c r="U119" s="47"/>
      <c r="V119" s="47"/>
      <c r="W119" s="47">
        <v>2</v>
      </c>
      <c r="X119" s="27">
        <f t="shared" ref="X119:X150" si="72">G119+N119</f>
        <v>30</v>
      </c>
      <c r="Y119" s="28">
        <f t="shared" ref="Y119:Y150" si="73">X119/C119</f>
        <v>1</v>
      </c>
      <c r="Z119" s="90"/>
      <c r="AA119" s="39"/>
      <c r="AB119" s="5"/>
    </row>
    <row r="120" spans="1:28" ht="22.5" x14ac:dyDescent="0.2">
      <c r="A120" s="91" t="s">
        <v>176</v>
      </c>
      <c r="B120" s="41">
        <v>23</v>
      </c>
      <c r="C120" s="61">
        <f t="shared" si="71"/>
        <v>25</v>
      </c>
      <c r="D120" s="62" t="s">
        <v>62</v>
      </c>
      <c r="E120" s="62" t="s">
        <v>38</v>
      </c>
      <c r="F120" s="44"/>
      <c r="G120" s="23">
        <f t="shared" si="51"/>
        <v>12</v>
      </c>
      <c r="H120" s="63">
        <v>12</v>
      </c>
      <c r="I120" s="484"/>
      <c r="J120" s="484"/>
      <c r="K120" s="24">
        <f t="shared" si="52"/>
        <v>0.48</v>
      </c>
      <c r="L120" s="63">
        <v>12</v>
      </c>
      <c r="M120" s="229">
        <f t="shared" si="53"/>
        <v>1</v>
      </c>
      <c r="N120" s="33">
        <f t="shared" si="61"/>
        <v>13</v>
      </c>
      <c r="O120" s="26">
        <f t="shared" si="69"/>
        <v>0.52</v>
      </c>
      <c r="P120" s="47">
        <v>3</v>
      </c>
      <c r="Q120" s="47"/>
      <c r="R120" s="47"/>
      <c r="S120" s="47"/>
      <c r="T120" s="47"/>
      <c r="U120" s="47"/>
      <c r="V120" s="47">
        <v>1</v>
      </c>
      <c r="W120" s="47">
        <v>9</v>
      </c>
      <c r="X120" s="27">
        <f t="shared" si="72"/>
        <v>25</v>
      </c>
      <c r="Y120" s="28">
        <f t="shared" si="73"/>
        <v>1</v>
      </c>
      <c r="Z120" s="90"/>
      <c r="AA120" s="39"/>
      <c r="AB120" s="5"/>
    </row>
    <row r="121" spans="1:28" x14ac:dyDescent="0.2">
      <c r="A121" s="70" t="s">
        <v>177</v>
      </c>
      <c r="B121" s="41">
        <v>25</v>
      </c>
      <c r="C121" s="61">
        <f t="shared" si="71"/>
        <v>21</v>
      </c>
      <c r="D121" s="62" t="s">
        <v>58</v>
      </c>
      <c r="E121" s="62" t="s">
        <v>38</v>
      </c>
      <c r="F121" s="44"/>
      <c r="G121" s="23">
        <f t="shared" si="51"/>
        <v>15</v>
      </c>
      <c r="H121" s="63">
        <v>15</v>
      </c>
      <c r="I121" s="484"/>
      <c r="J121" s="484"/>
      <c r="K121" s="24">
        <f t="shared" si="52"/>
        <v>0.7142857142857143</v>
      </c>
      <c r="L121" s="63">
        <v>14</v>
      </c>
      <c r="M121" s="229">
        <f t="shared" si="53"/>
        <v>0.93333333333333335</v>
      </c>
      <c r="N121" s="33">
        <f t="shared" si="61"/>
        <v>6</v>
      </c>
      <c r="O121" s="26">
        <f t="shared" si="69"/>
        <v>0.2857142857142857</v>
      </c>
      <c r="P121" s="47">
        <v>1</v>
      </c>
      <c r="Q121" s="47"/>
      <c r="R121" s="47"/>
      <c r="S121" s="47"/>
      <c r="T121" s="47"/>
      <c r="U121" s="47">
        <v>2</v>
      </c>
      <c r="V121" s="47"/>
      <c r="W121" s="47">
        <v>3</v>
      </c>
      <c r="X121" s="27">
        <f t="shared" si="72"/>
        <v>21</v>
      </c>
      <c r="Y121" s="28">
        <f t="shared" si="73"/>
        <v>1</v>
      </c>
      <c r="Z121" s="90"/>
      <c r="AA121" s="39"/>
      <c r="AB121" s="5"/>
    </row>
    <row r="122" spans="1:28" ht="22.5" x14ac:dyDescent="0.2">
      <c r="A122" s="70" t="s">
        <v>178</v>
      </c>
      <c r="B122" s="41">
        <v>25</v>
      </c>
      <c r="C122" s="61">
        <f t="shared" si="71"/>
        <v>18</v>
      </c>
      <c r="D122" s="62" t="s">
        <v>55</v>
      </c>
      <c r="E122" s="62" t="s">
        <v>38</v>
      </c>
      <c r="F122" s="44"/>
      <c r="G122" s="23">
        <f t="shared" si="51"/>
        <v>12</v>
      </c>
      <c r="H122" s="63">
        <v>12</v>
      </c>
      <c r="I122" s="484"/>
      <c r="J122" s="484"/>
      <c r="K122" s="24">
        <f t="shared" si="52"/>
        <v>0.66666666666666663</v>
      </c>
      <c r="L122" s="63">
        <v>12</v>
      </c>
      <c r="M122" s="229">
        <f t="shared" si="53"/>
        <v>1</v>
      </c>
      <c r="N122" s="33">
        <f t="shared" si="61"/>
        <v>6</v>
      </c>
      <c r="O122" s="26">
        <f t="shared" si="69"/>
        <v>0.33333333333333331</v>
      </c>
      <c r="P122" s="47">
        <v>1</v>
      </c>
      <c r="Q122" s="47"/>
      <c r="R122" s="47"/>
      <c r="S122" s="47"/>
      <c r="T122" s="47"/>
      <c r="U122" s="47"/>
      <c r="V122" s="47">
        <v>1</v>
      </c>
      <c r="W122" s="47">
        <v>4</v>
      </c>
      <c r="X122" s="27">
        <f t="shared" si="72"/>
        <v>18</v>
      </c>
      <c r="Y122" s="28">
        <f t="shared" si="73"/>
        <v>1</v>
      </c>
      <c r="Z122" s="90"/>
      <c r="AA122" s="39"/>
      <c r="AB122" s="5"/>
    </row>
    <row r="123" spans="1:28" ht="33.75" x14ac:dyDescent="0.2">
      <c r="A123" s="70" t="s">
        <v>179</v>
      </c>
      <c r="B123" s="41">
        <v>45</v>
      </c>
      <c r="C123" s="61">
        <f t="shared" si="71"/>
        <v>32</v>
      </c>
      <c r="D123" s="62" t="s">
        <v>172</v>
      </c>
      <c r="E123" s="62" t="s">
        <v>39</v>
      </c>
      <c r="F123" s="44"/>
      <c r="G123" s="23">
        <f t="shared" si="51"/>
        <v>28</v>
      </c>
      <c r="H123" s="63">
        <v>28</v>
      </c>
      <c r="I123" s="484"/>
      <c r="J123" s="484"/>
      <c r="K123" s="24">
        <f t="shared" si="52"/>
        <v>0.875</v>
      </c>
      <c r="L123" s="63">
        <v>27</v>
      </c>
      <c r="M123" s="229">
        <f t="shared" si="53"/>
        <v>0.9642857142857143</v>
      </c>
      <c r="N123" s="33">
        <f t="shared" si="61"/>
        <v>4</v>
      </c>
      <c r="O123" s="26">
        <f t="shared" si="69"/>
        <v>0.125</v>
      </c>
      <c r="P123" s="47">
        <v>2</v>
      </c>
      <c r="Q123" s="47"/>
      <c r="R123" s="47"/>
      <c r="S123" s="47"/>
      <c r="T123" s="47"/>
      <c r="U123" s="47">
        <v>1</v>
      </c>
      <c r="V123" s="47"/>
      <c r="W123" s="47">
        <v>1</v>
      </c>
      <c r="X123" s="27">
        <f t="shared" si="72"/>
        <v>32</v>
      </c>
      <c r="Y123" s="28">
        <f t="shared" si="73"/>
        <v>1</v>
      </c>
      <c r="Z123" s="90"/>
      <c r="AA123" s="39"/>
      <c r="AB123" s="5"/>
    </row>
    <row r="124" spans="1:28" ht="13.5" x14ac:dyDescent="0.2">
      <c r="A124" s="92" t="s">
        <v>180</v>
      </c>
      <c r="B124" s="21">
        <f>SUM(B125:B134)</f>
        <v>161</v>
      </c>
      <c r="C124" s="37">
        <f>C125+C126+C127+C128+C131+C132+C133+C134+C129+C130</f>
        <v>221</v>
      </c>
      <c r="D124" s="37">
        <f t="shared" ref="D124:L124" si="74">D125+D126+D127+D128+D131+D132+D133+D134+D129+D130</f>
        <v>140</v>
      </c>
      <c r="E124" s="37">
        <f t="shared" si="74"/>
        <v>12</v>
      </c>
      <c r="F124" s="38">
        <f t="shared" si="74"/>
        <v>81</v>
      </c>
      <c r="G124" s="23">
        <f t="shared" si="51"/>
        <v>159</v>
      </c>
      <c r="H124" s="37">
        <f t="shared" si="74"/>
        <v>159</v>
      </c>
      <c r="I124" s="33">
        <f t="shared" si="74"/>
        <v>0</v>
      </c>
      <c r="J124" s="33">
        <f t="shared" si="74"/>
        <v>0</v>
      </c>
      <c r="K124" s="24">
        <f t="shared" si="52"/>
        <v>0.71945701357466063</v>
      </c>
      <c r="L124" s="37">
        <f t="shared" si="74"/>
        <v>156</v>
      </c>
      <c r="M124" s="229">
        <f t="shared" si="53"/>
        <v>0.98113207547169812</v>
      </c>
      <c r="N124" s="33">
        <f t="shared" si="61"/>
        <v>62</v>
      </c>
      <c r="O124" s="26">
        <f t="shared" si="69"/>
        <v>0.28054298642533937</v>
      </c>
      <c r="P124" s="33">
        <f t="shared" ref="P124:W124" si="75">P125+P126+P127+P128+P131+P132+P133+P134+P129+P130</f>
        <v>18</v>
      </c>
      <c r="Q124" s="33">
        <f t="shared" si="75"/>
        <v>6</v>
      </c>
      <c r="R124" s="33">
        <f t="shared" si="75"/>
        <v>0</v>
      </c>
      <c r="S124" s="33">
        <f t="shared" si="75"/>
        <v>0</v>
      </c>
      <c r="T124" s="33">
        <f t="shared" si="75"/>
        <v>1</v>
      </c>
      <c r="U124" s="33">
        <f t="shared" si="75"/>
        <v>14</v>
      </c>
      <c r="V124" s="33">
        <f t="shared" si="75"/>
        <v>3</v>
      </c>
      <c r="W124" s="33">
        <f t="shared" si="75"/>
        <v>20</v>
      </c>
      <c r="X124" s="27">
        <f t="shared" si="72"/>
        <v>221</v>
      </c>
      <c r="Y124" s="28">
        <f t="shared" si="73"/>
        <v>1</v>
      </c>
      <c r="Z124" s="61">
        <f>Z125+Z126+Z127+Z128+Z131+Z132+Z133+Z134+Z129+Z130</f>
        <v>0</v>
      </c>
      <c r="AA124" s="39"/>
      <c r="AB124" s="5"/>
    </row>
    <row r="125" spans="1:28" x14ac:dyDescent="0.2">
      <c r="A125" s="93" t="s">
        <v>181</v>
      </c>
      <c r="B125" s="41">
        <v>25</v>
      </c>
      <c r="C125" s="61">
        <f t="shared" ref="C125:C134" si="76">D125+F125</f>
        <v>17</v>
      </c>
      <c r="D125" s="94">
        <v>17</v>
      </c>
      <c r="E125" s="95"/>
      <c r="F125" s="96"/>
      <c r="G125" s="23">
        <f t="shared" si="51"/>
        <v>13</v>
      </c>
      <c r="H125" s="94">
        <v>13</v>
      </c>
      <c r="I125" s="468"/>
      <c r="J125" s="468"/>
      <c r="K125" s="24">
        <f t="shared" si="52"/>
        <v>0.76470588235294112</v>
      </c>
      <c r="L125" s="94">
        <v>12</v>
      </c>
      <c r="M125" s="229">
        <f t="shared" si="53"/>
        <v>0.92307692307692313</v>
      </c>
      <c r="N125" s="33">
        <f t="shared" si="61"/>
        <v>4</v>
      </c>
      <c r="O125" s="26">
        <f t="shared" si="69"/>
        <v>0.23529411764705882</v>
      </c>
      <c r="P125" s="53">
        <v>3</v>
      </c>
      <c r="Q125" s="98"/>
      <c r="R125" s="98"/>
      <c r="S125" s="98"/>
      <c r="T125" s="98"/>
      <c r="U125" s="53">
        <v>1</v>
      </c>
      <c r="V125" s="53"/>
      <c r="W125" s="98"/>
      <c r="X125" s="27">
        <f t="shared" si="72"/>
        <v>17</v>
      </c>
      <c r="Y125" s="28">
        <f t="shared" si="73"/>
        <v>1</v>
      </c>
      <c r="Z125" s="61"/>
      <c r="AA125" s="39"/>
      <c r="AB125" s="5"/>
    </row>
    <row r="126" spans="1:28" x14ac:dyDescent="0.2">
      <c r="A126" s="70" t="s">
        <v>182</v>
      </c>
      <c r="B126" s="41">
        <v>12</v>
      </c>
      <c r="C126" s="61">
        <f t="shared" si="76"/>
        <v>26</v>
      </c>
      <c r="D126" s="62" t="s">
        <v>50</v>
      </c>
      <c r="E126" s="62" t="s">
        <v>39</v>
      </c>
      <c r="F126" s="44" t="s">
        <v>50</v>
      </c>
      <c r="G126" s="23">
        <f t="shared" si="51"/>
        <v>14</v>
      </c>
      <c r="H126" s="63">
        <v>14</v>
      </c>
      <c r="I126" s="484"/>
      <c r="J126" s="484"/>
      <c r="K126" s="24">
        <f t="shared" si="52"/>
        <v>0.53846153846153844</v>
      </c>
      <c r="L126" s="63">
        <v>14</v>
      </c>
      <c r="M126" s="229">
        <f t="shared" si="53"/>
        <v>1</v>
      </c>
      <c r="N126" s="33">
        <f t="shared" si="61"/>
        <v>12</v>
      </c>
      <c r="O126" s="26">
        <f t="shared" si="69"/>
        <v>0.46153846153846156</v>
      </c>
      <c r="P126" s="47"/>
      <c r="Q126" s="47">
        <v>1</v>
      </c>
      <c r="R126" s="47"/>
      <c r="S126" s="47"/>
      <c r="T126" s="47"/>
      <c r="U126" s="47">
        <v>6</v>
      </c>
      <c r="V126" s="47">
        <v>1</v>
      </c>
      <c r="W126" s="47">
        <v>4</v>
      </c>
      <c r="X126" s="27">
        <f t="shared" si="72"/>
        <v>26</v>
      </c>
      <c r="Y126" s="28">
        <f t="shared" si="73"/>
        <v>1</v>
      </c>
      <c r="Z126" s="48"/>
      <c r="AA126" s="39"/>
      <c r="AB126" s="5"/>
    </row>
    <row r="127" spans="1:28" x14ac:dyDescent="0.2">
      <c r="A127" s="70" t="s">
        <v>183</v>
      </c>
      <c r="B127" s="41">
        <v>10</v>
      </c>
      <c r="C127" s="61">
        <f t="shared" si="76"/>
        <v>17</v>
      </c>
      <c r="D127" s="62" t="s">
        <v>49</v>
      </c>
      <c r="E127" s="62" t="s">
        <v>40</v>
      </c>
      <c r="F127" s="44" t="s">
        <v>42</v>
      </c>
      <c r="G127" s="23">
        <f t="shared" si="51"/>
        <v>11</v>
      </c>
      <c r="H127" s="63">
        <v>11</v>
      </c>
      <c r="I127" s="484"/>
      <c r="J127" s="484"/>
      <c r="K127" s="24">
        <f t="shared" si="52"/>
        <v>0.6470588235294118</v>
      </c>
      <c r="L127" s="63">
        <v>11</v>
      </c>
      <c r="M127" s="229">
        <f t="shared" si="53"/>
        <v>1</v>
      </c>
      <c r="N127" s="33">
        <f t="shared" si="61"/>
        <v>6</v>
      </c>
      <c r="O127" s="26">
        <f t="shared" si="69"/>
        <v>0.35294117647058826</v>
      </c>
      <c r="P127" s="47">
        <v>3</v>
      </c>
      <c r="Q127" s="47">
        <v>3</v>
      </c>
      <c r="R127" s="47"/>
      <c r="S127" s="47"/>
      <c r="T127" s="47"/>
      <c r="U127" s="47"/>
      <c r="V127" s="47"/>
      <c r="W127" s="47"/>
      <c r="X127" s="27">
        <f t="shared" si="72"/>
        <v>17</v>
      </c>
      <c r="Y127" s="28">
        <f t="shared" si="73"/>
        <v>1</v>
      </c>
      <c r="Z127" s="48"/>
      <c r="AA127" s="39"/>
      <c r="AB127" s="5"/>
    </row>
    <row r="128" spans="1:28" x14ac:dyDescent="0.2">
      <c r="A128" s="70" t="s">
        <v>184</v>
      </c>
      <c r="B128" s="41">
        <v>13</v>
      </c>
      <c r="C128" s="61">
        <f t="shared" si="76"/>
        <v>38</v>
      </c>
      <c r="D128" s="62" t="s">
        <v>51</v>
      </c>
      <c r="E128" s="62" t="s">
        <v>40</v>
      </c>
      <c r="F128" s="44" t="s">
        <v>61</v>
      </c>
      <c r="G128" s="23">
        <f t="shared" si="51"/>
        <v>28</v>
      </c>
      <c r="H128" s="63">
        <v>28</v>
      </c>
      <c r="I128" s="484"/>
      <c r="J128" s="484"/>
      <c r="K128" s="24">
        <f t="shared" si="52"/>
        <v>0.73684210526315785</v>
      </c>
      <c r="L128" s="63">
        <v>27</v>
      </c>
      <c r="M128" s="229">
        <f t="shared" si="53"/>
        <v>0.9642857142857143</v>
      </c>
      <c r="N128" s="33">
        <f t="shared" si="61"/>
        <v>10</v>
      </c>
      <c r="O128" s="26">
        <f t="shared" si="69"/>
        <v>0.26315789473684209</v>
      </c>
      <c r="P128" s="47"/>
      <c r="Q128" s="47">
        <v>1</v>
      </c>
      <c r="R128" s="47"/>
      <c r="S128" s="47"/>
      <c r="T128" s="47">
        <v>1</v>
      </c>
      <c r="U128" s="47">
        <v>3</v>
      </c>
      <c r="V128" s="47"/>
      <c r="W128" s="47">
        <v>5</v>
      </c>
      <c r="X128" s="27">
        <f t="shared" si="72"/>
        <v>38</v>
      </c>
      <c r="Y128" s="28">
        <f t="shared" si="73"/>
        <v>1</v>
      </c>
      <c r="Z128" s="48"/>
      <c r="AA128" s="39"/>
      <c r="AB128" s="5"/>
    </row>
    <row r="129" spans="1:28" ht="22.5" x14ac:dyDescent="0.2">
      <c r="A129" s="70" t="s">
        <v>185</v>
      </c>
      <c r="B129" s="41">
        <v>17</v>
      </c>
      <c r="C129" s="61">
        <f t="shared" si="76"/>
        <v>19</v>
      </c>
      <c r="D129" s="62" t="s">
        <v>53</v>
      </c>
      <c r="E129" s="62" t="s">
        <v>38</v>
      </c>
      <c r="F129" s="44" t="s">
        <v>40</v>
      </c>
      <c r="G129" s="23">
        <f t="shared" si="51"/>
        <v>15</v>
      </c>
      <c r="H129" s="63">
        <v>15</v>
      </c>
      <c r="I129" s="484"/>
      <c r="J129" s="484"/>
      <c r="K129" s="24">
        <f t="shared" si="52"/>
        <v>0.78947368421052633</v>
      </c>
      <c r="L129" s="63">
        <v>15</v>
      </c>
      <c r="M129" s="229">
        <f t="shared" si="53"/>
        <v>1</v>
      </c>
      <c r="N129" s="33">
        <f t="shared" si="61"/>
        <v>4</v>
      </c>
      <c r="O129" s="26">
        <f t="shared" si="69"/>
        <v>0.21052631578947367</v>
      </c>
      <c r="P129" s="47">
        <v>2</v>
      </c>
      <c r="Q129" s="47"/>
      <c r="R129" s="47"/>
      <c r="S129" s="47"/>
      <c r="T129" s="47"/>
      <c r="U129" s="47">
        <v>1</v>
      </c>
      <c r="V129" s="47"/>
      <c r="W129" s="47">
        <v>1</v>
      </c>
      <c r="X129" s="27">
        <f t="shared" si="72"/>
        <v>19</v>
      </c>
      <c r="Y129" s="28">
        <f t="shared" si="73"/>
        <v>1</v>
      </c>
      <c r="Z129" s="48"/>
      <c r="AA129" s="39"/>
      <c r="AB129" s="5"/>
    </row>
    <row r="130" spans="1:28" x14ac:dyDescent="0.2">
      <c r="A130" s="99" t="s">
        <v>186</v>
      </c>
      <c r="B130" s="41">
        <v>20</v>
      </c>
      <c r="C130" s="61">
        <f t="shared" si="76"/>
        <v>24</v>
      </c>
      <c r="D130" s="62" t="s">
        <v>57</v>
      </c>
      <c r="E130" s="62" t="s">
        <v>39</v>
      </c>
      <c r="F130" s="44" t="s">
        <v>41</v>
      </c>
      <c r="G130" s="23">
        <f t="shared" si="51"/>
        <v>16</v>
      </c>
      <c r="H130" s="63">
        <v>16</v>
      </c>
      <c r="I130" s="484"/>
      <c r="J130" s="484"/>
      <c r="K130" s="24">
        <f t="shared" si="52"/>
        <v>0.66666666666666663</v>
      </c>
      <c r="L130" s="63">
        <v>16</v>
      </c>
      <c r="M130" s="229">
        <f t="shared" si="53"/>
        <v>1</v>
      </c>
      <c r="N130" s="33">
        <f t="shared" si="61"/>
        <v>8</v>
      </c>
      <c r="O130" s="26">
        <f t="shared" si="69"/>
        <v>0.33333333333333331</v>
      </c>
      <c r="P130" s="47">
        <v>4</v>
      </c>
      <c r="Q130" s="47">
        <v>1</v>
      </c>
      <c r="R130" s="47"/>
      <c r="S130" s="47"/>
      <c r="T130" s="47"/>
      <c r="U130" s="47">
        <v>1</v>
      </c>
      <c r="V130" s="47"/>
      <c r="W130" s="47">
        <v>2</v>
      </c>
      <c r="X130" s="27">
        <f t="shared" si="72"/>
        <v>24</v>
      </c>
      <c r="Y130" s="28">
        <f t="shared" si="73"/>
        <v>1</v>
      </c>
      <c r="Z130" s="48"/>
      <c r="AA130" s="39"/>
      <c r="AB130" s="5"/>
    </row>
    <row r="131" spans="1:28" x14ac:dyDescent="0.2">
      <c r="A131" s="100" t="s">
        <v>187</v>
      </c>
      <c r="B131" s="41">
        <v>30</v>
      </c>
      <c r="C131" s="61">
        <f t="shared" si="76"/>
        <v>15</v>
      </c>
      <c r="D131" s="62" t="s">
        <v>52</v>
      </c>
      <c r="E131" s="62"/>
      <c r="F131" s="44"/>
      <c r="G131" s="23">
        <f t="shared" si="51"/>
        <v>14</v>
      </c>
      <c r="H131" s="63">
        <v>14</v>
      </c>
      <c r="I131" s="484"/>
      <c r="J131" s="484"/>
      <c r="K131" s="24">
        <f t="shared" si="52"/>
        <v>0.93333333333333335</v>
      </c>
      <c r="L131" s="46">
        <v>14</v>
      </c>
      <c r="M131" s="229">
        <f t="shared" si="53"/>
        <v>1</v>
      </c>
      <c r="N131" s="33">
        <f t="shared" si="61"/>
        <v>1</v>
      </c>
      <c r="O131" s="26">
        <f t="shared" si="69"/>
        <v>6.6666666666666666E-2</v>
      </c>
      <c r="P131" s="47"/>
      <c r="Q131" s="47"/>
      <c r="R131" s="47"/>
      <c r="S131" s="47"/>
      <c r="T131" s="47"/>
      <c r="U131" s="47"/>
      <c r="V131" s="47">
        <v>1</v>
      </c>
      <c r="W131" s="47"/>
      <c r="X131" s="27">
        <f t="shared" si="72"/>
        <v>15</v>
      </c>
      <c r="Y131" s="28">
        <f t="shared" si="73"/>
        <v>1</v>
      </c>
      <c r="Z131" s="48"/>
      <c r="AA131" s="39"/>
      <c r="AB131" s="5"/>
    </row>
    <row r="132" spans="1:28" ht="33.75" x14ac:dyDescent="0.2">
      <c r="A132" s="101" t="s">
        <v>188</v>
      </c>
      <c r="B132" s="41">
        <v>14</v>
      </c>
      <c r="C132" s="61">
        <f t="shared" si="76"/>
        <v>34</v>
      </c>
      <c r="D132" s="62" t="s">
        <v>50</v>
      </c>
      <c r="E132" s="62"/>
      <c r="F132" s="44" t="s">
        <v>58</v>
      </c>
      <c r="G132" s="23">
        <f t="shared" si="51"/>
        <v>25</v>
      </c>
      <c r="H132" s="63">
        <v>25</v>
      </c>
      <c r="I132" s="484"/>
      <c r="J132" s="484"/>
      <c r="K132" s="24">
        <f t="shared" si="52"/>
        <v>0.73529411764705888</v>
      </c>
      <c r="L132" s="63">
        <v>24</v>
      </c>
      <c r="M132" s="229">
        <f t="shared" si="53"/>
        <v>0.96</v>
      </c>
      <c r="N132" s="33">
        <f t="shared" si="61"/>
        <v>9</v>
      </c>
      <c r="O132" s="26">
        <f t="shared" si="69"/>
        <v>0.26470588235294118</v>
      </c>
      <c r="P132" s="47">
        <v>3</v>
      </c>
      <c r="Q132" s="47"/>
      <c r="R132" s="47"/>
      <c r="S132" s="47"/>
      <c r="T132" s="47"/>
      <c r="U132" s="47">
        <v>1</v>
      </c>
      <c r="V132" s="47">
        <v>1</v>
      </c>
      <c r="W132" s="47">
        <v>4</v>
      </c>
      <c r="X132" s="27">
        <f t="shared" si="72"/>
        <v>34</v>
      </c>
      <c r="Y132" s="28">
        <f t="shared" si="73"/>
        <v>1</v>
      </c>
      <c r="Z132" s="48"/>
      <c r="AA132" s="39"/>
      <c r="AB132" s="5"/>
    </row>
    <row r="133" spans="1:28" ht="22.5" x14ac:dyDescent="0.2">
      <c r="A133" s="58" t="s">
        <v>189</v>
      </c>
      <c r="B133" s="41">
        <v>10</v>
      </c>
      <c r="C133" s="61">
        <f t="shared" si="76"/>
        <v>13</v>
      </c>
      <c r="D133" s="62" t="s">
        <v>47</v>
      </c>
      <c r="E133" s="62"/>
      <c r="F133" s="44" t="s">
        <v>40</v>
      </c>
      <c r="G133" s="23">
        <f t="shared" si="51"/>
        <v>11</v>
      </c>
      <c r="H133" s="63">
        <v>11</v>
      </c>
      <c r="I133" s="484"/>
      <c r="J133" s="484"/>
      <c r="K133" s="24">
        <f t="shared" si="52"/>
        <v>0.84615384615384615</v>
      </c>
      <c r="L133" s="63">
        <v>11</v>
      </c>
      <c r="M133" s="229">
        <f t="shared" si="53"/>
        <v>1</v>
      </c>
      <c r="N133" s="33">
        <f t="shared" si="61"/>
        <v>2</v>
      </c>
      <c r="O133" s="26">
        <f t="shared" si="69"/>
        <v>0.15384615384615385</v>
      </c>
      <c r="P133" s="47"/>
      <c r="Q133" s="47"/>
      <c r="R133" s="47"/>
      <c r="S133" s="47"/>
      <c r="T133" s="47"/>
      <c r="U133" s="47">
        <v>1</v>
      </c>
      <c r="V133" s="47"/>
      <c r="W133" s="47">
        <v>1</v>
      </c>
      <c r="X133" s="27">
        <f t="shared" si="72"/>
        <v>13</v>
      </c>
      <c r="Y133" s="28">
        <f t="shared" si="73"/>
        <v>1</v>
      </c>
      <c r="Z133" s="48"/>
      <c r="AA133" s="39"/>
      <c r="AB133" s="5"/>
    </row>
    <row r="134" spans="1:28" ht="22.5" x14ac:dyDescent="0.2">
      <c r="A134" s="58" t="s">
        <v>160</v>
      </c>
      <c r="B134" s="41">
        <v>10</v>
      </c>
      <c r="C134" s="61">
        <f t="shared" si="76"/>
        <v>18</v>
      </c>
      <c r="D134" s="62" t="s">
        <v>47</v>
      </c>
      <c r="E134" s="62" t="s">
        <v>38</v>
      </c>
      <c r="F134" s="44" t="s">
        <v>45</v>
      </c>
      <c r="G134" s="23">
        <f t="shared" si="51"/>
        <v>12</v>
      </c>
      <c r="H134" s="63">
        <v>12</v>
      </c>
      <c r="I134" s="484"/>
      <c r="J134" s="484"/>
      <c r="K134" s="24">
        <f t="shared" si="52"/>
        <v>0.66666666666666663</v>
      </c>
      <c r="L134" s="63">
        <v>12</v>
      </c>
      <c r="M134" s="229">
        <f t="shared" si="53"/>
        <v>1</v>
      </c>
      <c r="N134" s="33">
        <f t="shared" si="61"/>
        <v>6</v>
      </c>
      <c r="O134" s="26">
        <f t="shared" si="69"/>
        <v>0.33333333333333331</v>
      </c>
      <c r="P134" s="47">
        <v>3</v>
      </c>
      <c r="Q134" s="47"/>
      <c r="R134" s="47"/>
      <c r="S134" s="47"/>
      <c r="T134" s="47"/>
      <c r="U134" s="47"/>
      <c r="V134" s="47"/>
      <c r="W134" s="47">
        <v>3</v>
      </c>
      <c r="X134" s="27">
        <f t="shared" si="72"/>
        <v>18</v>
      </c>
      <c r="Y134" s="28">
        <f t="shared" si="73"/>
        <v>1</v>
      </c>
      <c r="Z134" s="48"/>
      <c r="AA134" s="39"/>
      <c r="AB134" s="5"/>
    </row>
    <row r="135" spans="1:28" ht="13.5" x14ac:dyDescent="0.2">
      <c r="A135" s="71" t="s">
        <v>190</v>
      </c>
      <c r="B135" s="21">
        <f t="shared" ref="B135:J135" si="77">B136</f>
        <v>35</v>
      </c>
      <c r="C135" s="67">
        <f t="shared" si="77"/>
        <v>94</v>
      </c>
      <c r="D135" s="67" t="str">
        <f t="shared" si="77"/>
        <v>38</v>
      </c>
      <c r="E135" s="67" t="str">
        <f t="shared" si="77"/>
        <v>4</v>
      </c>
      <c r="F135" s="66" t="str">
        <f t="shared" si="77"/>
        <v>56</v>
      </c>
      <c r="G135" s="23">
        <f t="shared" si="51"/>
        <v>66</v>
      </c>
      <c r="H135" s="67">
        <f t="shared" si="77"/>
        <v>66</v>
      </c>
      <c r="I135" s="69">
        <f t="shared" si="77"/>
        <v>0</v>
      </c>
      <c r="J135" s="69">
        <f t="shared" si="77"/>
        <v>0</v>
      </c>
      <c r="K135" s="24">
        <f t="shared" si="52"/>
        <v>0.7021276595744681</v>
      </c>
      <c r="L135" s="67">
        <f>L136</f>
        <v>66</v>
      </c>
      <c r="M135" s="229">
        <f t="shared" si="53"/>
        <v>1</v>
      </c>
      <c r="N135" s="33">
        <f t="shared" si="61"/>
        <v>28</v>
      </c>
      <c r="O135" s="26">
        <f t="shared" si="69"/>
        <v>0.2978723404255319</v>
      </c>
      <c r="P135" s="68">
        <f t="shared" ref="P135:W135" si="78">P136</f>
        <v>11</v>
      </c>
      <c r="Q135" s="68">
        <f t="shared" si="78"/>
        <v>0</v>
      </c>
      <c r="R135" s="68">
        <f t="shared" si="78"/>
        <v>1</v>
      </c>
      <c r="S135" s="68">
        <f t="shared" si="78"/>
        <v>0</v>
      </c>
      <c r="T135" s="68">
        <f t="shared" si="78"/>
        <v>1</v>
      </c>
      <c r="U135" s="68">
        <f t="shared" si="78"/>
        <v>0</v>
      </c>
      <c r="V135" s="68">
        <f t="shared" si="78"/>
        <v>0</v>
      </c>
      <c r="W135" s="68">
        <f t="shared" si="78"/>
        <v>15</v>
      </c>
      <c r="X135" s="27">
        <f t="shared" si="72"/>
        <v>94</v>
      </c>
      <c r="Y135" s="28">
        <f t="shared" si="73"/>
        <v>1</v>
      </c>
      <c r="Z135" s="81" t="s">
        <v>191</v>
      </c>
      <c r="AA135" s="39"/>
      <c r="AB135" s="5"/>
    </row>
    <row r="136" spans="1:28" x14ac:dyDescent="0.2">
      <c r="A136" s="70" t="s">
        <v>192</v>
      </c>
      <c r="B136" s="41">
        <v>35</v>
      </c>
      <c r="C136" s="61">
        <f>D136+F136</f>
        <v>94</v>
      </c>
      <c r="D136" s="62" t="s">
        <v>193</v>
      </c>
      <c r="E136" s="62" t="s">
        <v>41</v>
      </c>
      <c r="F136" s="44" t="s">
        <v>194</v>
      </c>
      <c r="G136" s="23">
        <f t="shared" si="51"/>
        <v>66</v>
      </c>
      <c r="H136" s="63">
        <v>66</v>
      </c>
      <c r="I136" s="484"/>
      <c r="J136" s="484"/>
      <c r="K136" s="24">
        <f t="shared" si="52"/>
        <v>0.7021276595744681</v>
      </c>
      <c r="L136" s="46">
        <v>66</v>
      </c>
      <c r="M136" s="229">
        <f t="shared" si="53"/>
        <v>1</v>
      </c>
      <c r="N136" s="33">
        <f t="shared" si="61"/>
        <v>28</v>
      </c>
      <c r="O136" s="26">
        <f t="shared" si="69"/>
        <v>0.2978723404255319</v>
      </c>
      <c r="P136" s="47">
        <v>11</v>
      </c>
      <c r="Q136" s="47"/>
      <c r="R136" s="47">
        <v>1</v>
      </c>
      <c r="S136" s="47"/>
      <c r="T136" s="47">
        <v>1</v>
      </c>
      <c r="U136" s="47"/>
      <c r="V136" s="47"/>
      <c r="W136" s="47">
        <v>15</v>
      </c>
      <c r="X136" s="27">
        <f t="shared" si="72"/>
        <v>94</v>
      </c>
      <c r="Y136" s="28">
        <f t="shared" si="73"/>
        <v>1</v>
      </c>
      <c r="Z136" s="48"/>
      <c r="AA136" s="39"/>
      <c r="AB136" s="5"/>
    </row>
    <row r="137" spans="1:28" ht="13.5" x14ac:dyDescent="0.2">
      <c r="A137" s="869" t="s">
        <v>195</v>
      </c>
      <c r="B137" s="22">
        <f t="shared" ref="B137:H137" si="79">SUM(B138:B150)</f>
        <v>174</v>
      </c>
      <c r="C137" s="22">
        <f t="shared" si="79"/>
        <v>117</v>
      </c>
      <c r="D137" s="22">
        <f t="shared" si="79"/>
        <v>95</v>
      </c>
      <c r="E137" s="22">
        <f t="shared" si="79"/>
        <v>0</v>
      </c>
      <c r="F137" s="22">
        <f t="shared" si="79"/>
        <v>22</v>
      </c>
      <c r="G137" s="22">
        <f t="shared" si="51"/>
        <v>92</v>
      </c>
      <c r="H137" s="22">
        <f t="shared" si="79"/>
        <v>92</v>
      </c>
      <c r="I137" s="22">
        <f>SUM(I138:I150)</f>
        <v>0</v>
      </c>
      <c r="J137" s="22">
        <f>SUM(J138:J150)</f>
        <v>0</v>
      </c>
      <c r="K137" s="870">
        <f t="shared" si="52"/>
        <v>0.78632478632478631</v>
      </c>
      <c r="L137" s="22">
        <f>SUM(L138:L150)</f>
        <v>86</v>
      </c>
      <c r="M137" s="870">
        <f t="shared" si="53"/>
        <v>0.93478260869565222</v>
      </c>
      <c r="N137" s="871">
        <f t="shared" si="61"/>
        <v>24</v>
      </c>
      <c r="O137" s="872">
        <f t="shared" si="69"/>
        <v>0.20512820512820512</v>
      </c>
      <c r="P137" s="22">
        <f t="shared" ref="P137:W137" si="80">SUM(P138:P150)</f>
        <v>3</v>
      </c>
      <c r="Q137" s="22">
        <f t="shared" si="80"/>
        <v>1</v>
      </c>
      <c r="R137" s="22">
        <f t="shared" si="80"/>
        <v>0</v>
      </c>
      <c r="S137" s="22">
        <f t="shared" si="80"/>
        <v>0</v>
      </c>
      <c r="T137" s="22">
        <f t="shared" si="80"/>
        <v>0</v>
      </c>
      <c r="U137" s="22">
        <f t="shared" si="80"/>
        <v>0</v>
      </c>
      <c r="V137" s="22">
        <f t="shared" si="80"/>
        <v>0</v>
      </c>
      <c r="W137" s="22">
        <f t="shared" si="80"/>
        <v>20</v>
      </c>
      <c r="X137" s="873">
        <f t="shared" si="72"/>
        <v>116</v>
      </c>
      <c r="Y137" s="874">
        <f t="shared" si="73"/>
        <v>0.99145299145299148</v>
      </c>
      <c r="Z137" s="22">
        <f>SUM(Z138:Z150)</f>
        <v>1</v>
      </c>
      <c r="AA137" s="874">
        <f>Z137/C137</f>
        <v>8.5470085470085479E-3</v>
      </c>
      <c r="AB137" s="5"/>
    </row>
    <row r="138" spans="1:28" x14ac:dyDescent="0.2">
      <c r="A138" s="875" t="s">
        <v>107</v>
      </c>
      <c r="B138" s="56">
        <v>15</v>
      </c>
      <c r="C138" s="42">
        <f t="shared" ref="C138:C150" si="81">D138+F138</f>
        <v>4</v>
      </c>
      <c r="D138" s="56">
        <v>4</v>
      </c>
      <c r="E138" s="56"/>
      <c r="F138" s="56"/>
      <c r="G138" s="22">
        <f t="shared" si="51"/>
        <v>4</v>
      </c>
      <c r="H138" s="56">
        <v>4</v>
      </c>
      <c r="I138" s="56"/>
      <c r="J138" s="56"/>
      <c r="K138" s="870">
        <f t="shared" si="52"/>
        <v>1</v>
      </c>
      <c r="L138" s="56">
        <v>4</v>
      </c>
      <c r="M138" s="870">
        <f t="shared" si="53"/>
        <v>1</v>
      </c>
      <c r="N138" s="871">
        <f t="shared" si="61"/>
        <v>0</v>
      </c>
      <c r="O138" s="872">
        <f t="shared" si="69"/>
        <v>0</v>
      </c>
      <c r="P138" s="56"/>
      <c r="Q138" s="56"/>
      <c r="R138" s="56"/>
      <c r="S138" s="56"/>
      <c r="T138" s="56"/>
      <c r="U138" s="56"/>
      <c r="V138" s="56"/>
      <c r="W138" s="56"/>
      <c r="X138" s="873">
        <f t="shared" si="72"/>
        <v>4</v>
      </c>
      <c r="Y138" s="876">
        <f t="shared" si="73"/>
        <v>1</v>
      </c>
      <c r="Z138" s="56"/>
      <c r="AA138" s="877"/>
      <c r="AB138" s="5"/>
    </row>
    <row r="139" spans="1:28" ht="22.5" x14ac:dyDescent="0.2">
      <c r="A139" s="878" t="s">
        <v>196</v>
      </c>
      <c r="B139" s="56">
        <v>10</v>
      </c>
      <c r="C139" s="42">
        <f t="shared" si="81"/>
        <v>8</v>
      </c>
      <c r="D139" s="56">
        <v>7</v>
      </c>
      <c r="E139" s="56"/>
      <c r="F139" s="56">
        <v>1</v>
      </c>
      <c r="G139" s="22">
        <f t="shared" si="51"/>
        <v>7</v>
      </c>
      <c r="H139" s="56">
        <v>7</v>
      </c>
      <c r="I139" s="56"/>
      <c r="J139" s="56"/>
      <c r="K139" s="870">
        <f t="shared" si="52"/>
        <v>0.875</v>
      </c>
      <c r="L139" s="56">
        <v>6</v>
      </c>
      <c r="M139" s="870">
        <f t="shared" si="53"/>
        <v>0.8571428571428571</v>
      </c>
      <c r="N139" s="871">
        <f t="shared" si="61"/>
        <v>1</v>
      </c>
      <c r="O139" s="872">
        <f t="shared" si="69"/>
        <v>0.125</v>
      </c>
      <c r="P139" s="56">
        <v>1</v>
      </c>
      <c r="Q139" s="56"/>
      <c r="R139" s="56"/>
      <c r="S139" s="56"/>
      <c r="T139" s="56"/>
      <c r="U139" s="56"/>
      <c r="V139" s="56"/>
      <c r="W139" s="56"/>
      <c r="X139" s="873">
        <f t="shared" si="72"/>
        <v>8</v>
      </c>
      <c r="Y139" s="876">
        <f t="shared" si="73"/>
        <v>1</v>
      </c>
      <c r="Z139" s="56"/>
      <c r="AA139" s="877"/>
      <c r="AB139" s="5"/>
    </row>
    <row r="140" spans="1:28" x14ac:dyDescent="0.2">
      <c r="A140" s="878" t="s">
        <v>197</v>
      </c>
      <c r="B140" s="56">
        <v>10</v>
      </c>
      <c r="C140" s="42">
        <f t="shared" si="81"/>
        <v>3</v>
      </c>
      <c r="D140" s="56">
        <v>3</v>
      </c>
      <c r="E140" s="56"/>
      <c r="F140" s="56"/>
      <c r="G140" s="22">
        <f t="shared" si="51"/>
        <v>1</v>
      </c>
      <c r="H140" s="56">
        <v>1</v>
      </c>
      <c r="I140" s="56"/>
      <c r="J140" s="56"/>
      <c r="K140" s="870">
        <f t="shared" si="52"/>
        <v>0.33333333333333331</v>
      </c>
      <c r="L140" s="56">
        <v>1</v>
      </c>
      <c r="M140" s="870">
        <f t="shared" si="53"/>
        <v>1</v>
      </c>
      <c r="N140" s="871">
        <f t="shared" si="61"/>
        <v>2</v>
      </c>
      <c r="O140" s="872">
        <f t="shared" si="69"/>
        <v>0.66666666666666663</v>
      </c>
      <c r="P140" s="56"/>
      <c r="Q140" s="56">
        <v>1</v>
      </c>
      <c r="R140" s="56"/>
      <c r="S140" s="56"/>
      <c r="T140" s="56"/>
      <c r="U140" s="56"/>
      <c r="V140" s="56"/>
      <c r="W140" s="56">
        <v>1</v>
      </c>
      <c r="X140" s="873">
        <f t="shared" si="72"/>
        <v>3</v>
      </c>
      <c r="Y140" s="876">
        <f t="shared" si="73"/>
        <v>1</v>
      </c>
      <c r="Z140" s="56"/>
      <c r="AA140" s="877"/>
      <c r="AB140" s="5"/>
    </row>
    <row r="141" spans="1:28" ht="22.5" x14ac:dyDescent="0.2">
      <c r="A141" s="878" t="s">
        <v>198</v>
      </c>
      <c r="B141" s="56">
        <v>10</v>
      </c>
      <c r="C141" s="42">
        <f t="shared" si="81"/>
        <v>7</v>
      </c>
      <c r="D141" s="56">
        <v>6</v>
      </c>
      <c r="E141" s="56"/>
      <c r="F141" s="56">
        <v>1</v>
      </c>
      <c r="G141" s="22">
        <f t="shared" si="51"/>
        <v>7</v>
      </c>
      <c r="H141" s="56">
        <v>7</v>
      </c>
      <c r="I141" s="56"/>
      <c r="J141" s="56"/>
      <c r="K141" s="870">
        <f t="shared" si="52"/>
        <v>1</v>
      </c>
      <c r="L141" s="56">
        <v>7</v>
      </c>
      <c r="M141" s="870">
        <f t="shared" si="53"/>
        <v>1</v>
      </c>
      <c r="N141" s="871">
        <f t="shared" si="61"/>
        <v>0</v>
      </c>
      <c r="O141" s="872">
        <f t="shared" si="69"/>
        <v>0</v>
      </c>
      <c r="P141" s="56"/>
      <c r="Q141" s="56"/>
      <c r="R141" s="56"/>
      <c r="S141" s="56"/>
      <c r="T141" s="56"/>
      <c r="U141" s="56"/>
      <c r="V141" s="56"/>
      <c r="W141" s="56"/>
      <c r="X141" s="873">
        <f t="shared" si="72"/>
        <v>7</v>
      </c>
      <c r="Y141" s="876">
        <f t="shared" si="73"/>
        <v>1</v>
      </c>
      <c r="Z141" s="56"/>
      <c r="AA141" s="877"/>
      <c r="AB141" s="5"/>
    </row>
    <row r="142" spans="1:28" ht="27" customHeight="1" x14ac:dyDescent="0.2">
      <c r="A142" s="878" t="s">
        <v>157</v>
      </c>
      <c r="B142" s="56">
        <v>15</v>
      </c>
      <c r="C142" s="42">
        <f t="shared" si="81"/>
        <v>8</v>
      </c>
      <c r="D142" s="56">
        <v>8</v>
      </c>
      <c r="E142" s="56"/>
      <c r="F142" s="56"/>
      <c r="G142" s="22">
        <f t="shared" si="51"/>
        <v>7</v>
      </c>
      <c r="H142" s="56">
        <v>7</v>
      </c>
      <c r="I142" s="56"/>
      <c r="J142" s="56"/>
      <c r="K142" s="870">
        <f t="shared" si="52"/>
        <v>0.875</v>
      </c>
      <c r="L142" s="56">
        <v>6</v>
      </c>
      <c r="M142" s="870">
        <f t="shared" si="53"/>
        <v>0.8571428571428571</v>
      </c>
      <c r="N142" s="871">
        <f t="shared" si="61"/>
        <v>1</v>
      </c>
      <c r="O142" s="872">
        <f t="shared" si="69"/>
        <v>0.125</v>
      </c>
      <c r="P142" s="56">
        <v>1</v>
      </c>
      <c r="Q142" s="56"/>
      <c r="R142" s="56"/>
      <c r="S142" s="56"/>
      <c r="T142" s="56"/>
      <c r="U142" s="56"/>
      <c r="V142" s="56"/>
      <c r="W142" s="56"/>
      <c r="X142" s="873">
        <f t="shared" si="72"/>
        <v>8</v>
      </c>
      <c r="Y142" s="876">
        <f t="shared" si="73"/>
        <v>1</v>
      </c>
      <c r="Z142" s="56"/>
      <c r="AA142" s="877"/>
      <c r="AB142" s="5"/>
    </row>
    <row r="143" spans="1:28" x14ac:dyDescent="0.2">
      <c r="A143" s="879" t="s">
        <v>184</v>
      </c>
      <c r="B143" s="56">
        <v>10</v>
      </c>
      <c r="C143" s="42">
        <f t="shared" si="81"/>
        <v>11</v>
      </c>
      <c r="D143" s="56">
        <v>9</v>
      </c>
      <c r="E143" s="56"/>
      <c r="F143" s="56">
        <v>2</v>
      </c>
      <c r="G143" s="22">
        <f t="shared" si="51"/>
        <v>9</v>
      </c>
      <c r="H143" s="56">
        <v>9</v>
      </c>
      <c r="I143" s="56"/>
      <c r="J143" s="56"/>
      <c r="K143" s="870">
        <f t="shared" si="52"/>
        <v>0.81818181818181823</v>
      </c>
      <c r="L143" s="56">
        <v>9</v>
      </c>
      <c r="M143" s="870">
        <f t="shared" si="53"/>
        <v>1</v>
      </c>
      <c r="N143" s="871">
        <f t="shared" si="61"/>
        <v>2</v>
      </c>
      <c r="O143" s="872">
        <f t="shared" si="69"/>
        <v>0.18181818181818182</v>
      </c>
      <c r="P143" s="56"/>
      <c r="Q143" s="56"/>
      <c r="R143" s="56"/>
      <c r="S143" s="56"/>
      <c r="T143" s="56"/>
      <c r="U143" s="56"/>
      <c r="V143" s="56"/>
      <c r="W143" s="56">
        <v>2</v>
      </c>
      <c r="X143" s="873">
        <f t="shared" si="72"/>
        <v>11</v>
      </c>
      <c r="Y143" s="876">
        <f t="shared" si="73"/>
        <v>1</v>
      </c>
      <c r="Z143" s="56"/>
      <c r="AA143" s="877"/>
      <c r="AB143" s="5"/>
    </row>
    <row r="144" spans="1:28" ht="22.5" x14ac:dyDescent="0.2">
      <c r="A144" s="878" t="s">
        <v>199</v>
      </c>
      <c r="B144" s="56">
        <v>5</v>
      </c>
      <c r="C144" s="42">
        <f t="shared" si="81"/>
        <v>18</v>
      </c>
      <c r="D144" s="56">
        <v>8</v>
      </c>
      <c r="E144" s="56"/>
      <c r="F144" s="56">
        <v>10</v>
      </c>
      <c r="G144" s="22">
        <f t="shared" si="51"/>
        <v>13</v>
      </c>
      <c r="H144" s="56">
        <v>13</v>
      </c>
      <c r="I144" s="56"/>
      <c r="J144" s="56"/>
      <c r="K144" s="870">
        <f t="shared" si="52"/>
        <v>0.72222222222222221</v>
      </c>
      <c r="L144" s="56">
        <v>13</v>
      </c>
      <c r="M144" s="870">
        <f t="shared" si="53"/>
        <v>1</v>
      </c>
      <c r="N144" s="871">
        <f t="shared" si="61"/>
        <v>4</v>
      </c>
      <c r="O144" s="872">
        <f t="shared" si="69"/>
        <v>0.22222222222222221</v>
      </c>
      <c r="P144" s="56"/>
      <c r="Q144" s="56"/>
      <c r="R144" s="56"/>
      <c r="S144" s="56"/>
      <c r="T144" s="56"/>
      <c r="U144" s="56"/>
      <c r="V144" s="56"/>
      <c r="W144" s="56">
        <v>4</v>
      </c>
      <c r="X144" s="873">
        <f t="shared" si="72"/>
        <v>17</v>
      </c>
      <c r="Y144" s="874">
        <f t="shared" si="73"/>
        <v>0.94444444444444442</v>
      </c>
      <c r="Z144" s="56">
        <v>1</v>
      </c>
      <c r="AA144" s="870">
        <f>Z144/C144</f>
        <v>5.5555555555555552E-2</v>
      </c>
      <c r="AB144" s="5"/>
    </row>
    <row r="145" spans="1:28" ht="45" x14ac:dyDescent="0.2">
      <c r="A145" s="878" t="s">
        <v>200</v>
      </c>
      <c r="B145" s="56">
        <v>12</v>
      </c>
      <c r="C145" s="42">
        <f t="shared" si="81"/>
        <v>11</v>
      </c>
      <c r="D145" s="56">
        <v>10</v>
      </c>
      <c r="E145" s="56"/>
      <c r="F145" s="56">
        <v>1</v>
      </c>
      <c r="G145" s="22">
        <f t="shared" ref="G145:G170" si="82">H145+I145+J145</f>
        <v>9</v>
      </c>
      <c r="H145" s="56">
        <v>9</v>
      </c>
      <c r="I145" s="56"/>
      <c r="J145" s="56"/>
      <c r="K145" s="870">
        <f t="shared" ref="K145:K170" si="83">G145/C145</f>
        <v>0.81818181818181823</v>
      </c>
      <c r="L145" s="56">
        <v>9</v>
      </c>
      <c r="M145" s="870">
        <f t="shared" ref="M145:M170" si="84">L145/G145</f>
        <v>1</v>
      </c>
      <c r="N145" s="871">
        <f t="shared" si="61"/>
        <v>2</v>
      </c>
      <c r="O145" s="872">
        <f t="shared" ref="O145:O154" si="85">N145/C145</f>
        <v>0.18181818181818182</v>
      </c>
      <c r="P145" s="56"/>
      <c r="Q145" s="56"/>
      <c r="R145" s="56"/>
      <c r="S145" s="56"/>
      <c r="T145" s="56"/>
      <c r="U145" s="56"/>
      <c r="V145" s="56"/>
      <c r="W145" s="56">
        <v>2</v>
      </c>
      <c r="X145" s="873">
        <f t="shared" si="72"/>
        <v>11</v>
      </c>
      <c r="Y145" s="876">
        <f t="shared" si="73"/>
        <v>1</v>
      </c>
      <c r="Z145" s="56"/>
      <c r="AA145" s="877"/>
      <c r="AB145" s="5"/>
    </row>
    <row r="146" spans="1:28" ht="22.5" x14ac:dyDescent="0.2">
      <c r="A146" s="878" t="s">
        <v>201</v>
      </c>
      <c r="B146" s="56">
        <v>15</v>
      </c>
      <c r="C146" s="42">
        <f t="shared" si="81"/>
        <v>6</v>
      </c>
      <c r="D146" s="56">
        <v>4</v>
      </c>
      <c r="E146" s="56"/>
      <c r="F146" s="56">
        <v>2</v>
      </c>
      <c r="G146" s="22">
        <f t="shared" si="82"/>
        <v>5</v>
      </c>
      <c r="H146" s="56">
        <v>5</v>
      </c>
      <c r="I146" s="56"/>
      <c r="J146" s="56"/>
      <c r="K146" s="870">
        <f t="shared" si="83"/>
        <v>0.83333333333333337</v>
      </c>
      <c r="L146" s="56">
        <v>4</v>
      </c>
      <c r="M146" s="870">
        <f t="shared" si="84"/>
        <v>0.8</v>
      </c>
      <c r="N146" s="871">
        <f t="shared" si="61"/>
        <v>1</v>
      </c>
      <c r="O146" s="872">
        <f t="shared" si="85"/>
        <v>0.16666666666666666</v>
      </c>
      <c r="P146" s="56"/>
      <c r="Q146" s="56"/>
      <c r="R146" s="56"/>
      <c r="S146" s="56"/>
      <c r="T146" s="56"/>
      <c r="U146" s="56"/>
      <c r="V146" s="56"/>
      <c r="W146" s="56">
        <v>1</v>
      </c>
      <c r="X146" s="873">
        <f t="shared" si="72"/>
        <v>6</v>
      </c>
      <c r="Y146" s="876">
        <f t="shared" si="73"/>
        <v>1</v>
      </c>
      <c r="Z146" s="56"/>
      <c r="AA146" s="877"/>
      <c r="AB146" s="5"/>
    </row>
    <row r="147" spans="1:28" ht="22.5" x14ac:dyDescent="0.2">
      <c r="A147" s="878" t="s">
        <v>202</v>
      </c>
      <c r="B147" s="56">
        <v>5</v>
      </c>
      <c r="C147" s="42">
        <f t="shared" si="81"/>
        <v>4</v>
      </c>
      <c r="D147" s="56">
        <v>4</v>
      </c>
      <c r="E147" s="56"/>
      <c r="F147" s="56"/>
      <c r="G147" s="22">
        <f t="shared" si="82"/>
        <v>3</v>
      </c>
      <c r="H147" s="56">
        <v>3</v>
      </c>
      <c r="I147" s="56"/>
      <c r="J147" s="56"/>
      <c r="K147" s="870">
        <f t="shared" si="83"/>
        <v>0.75</v>
      </c>
      <c r="L147" s="56">
        <v>3</v>
      </c>
      <c r="M147" s="870">
        <f t="shared" si="84"/>
        <v>1</v>
      </c>
      <c r="N147" s="871">
        <f t="shared" si="61"/>
        <v>1</v>
      </c>
      <c r="O147" s="872">
        <f t="shared" si="85"/>
        <v>0.25</v>
      </c>
      <c r="P147" s="56"/>
      <c r="Q147" s="56"/>
      <c r="R147" s="56"/>
      <c r="S147" s="56"/>
      <c r="T147" s="56"/>
      <c r="U147" s="56"/>
      <c r="V147" s="56"/>
      <c r="W147" s="56">
        <v>1</v>
      </c>
      <c r="X147" s="873">
        <f t="shared" si="72"/>
        <v>4</v>
      </c>
      <c r="Y147" s="876">
        <f t="shared" si="73"/>
        <v>1</v>
      </c>
      <c r="Z147" s="56"/>
      <c r="AA147" s="877"/>
      <c r="AB147" s="5"/>
    </row>
    <row r="148" spans="1:28" x14ac:dyDescent="0.2">
      <c r="A148" s="878" t="s">
        <v>177</v>
      </c>
      <c r="B148" s="56">
        <v>17</v>
      </c>
      <c r="C148" s="42">
        <f t="shared" si="81"/>
        <v>11</v>
      </c>
      <c r="D148" s="56">
        <v>9</v>
      </c>
      <c r="E148" s="56"/>
      <c r="F148" s="56">
        <v>2</v>
      </c>
      <c r="G148" s="22">
        <f t="shared" si="82"/>
        <v>8</v>
      </c>
      <c r="H148" s="56">
        <v>8</v>
      </c>
      <c r="I148" s="56"/>
      <c r="J148" s="56"/>
      <c r="K148" s="870">
        <f t="shared" si="83"/>
        <v>0.72727272727272729</v>
      </c>
      <c r="L148" s="56">
        <v>8</v>
      </c>
      <c r="M148" s="870">
        <f t="shared" si="84"/>
        <v>1</v>
      </c>
      <c r="N148" s="871">
        <f t="shared" si="61"/>
        <v>3</v>
      </c>
      <c r="O148" s="872">
        <f t="shared" si="85"/>
        <v>0.27272727272727271</v>
      </c>
      <c r="P148" s="56"/>
      <c r="Q148" s="56"/>
      <c r="R148" s="56"/>
      <c r="S148" s="56"/>
      <c r="T148" s="56"/>
      <c r="U148" s="56"/>
      <c r="V148" s="56"/>
      <c r="W148" s="56">
        <v>3</v>
      </c>
      <c r="X148" s="873">
        <f t="shared" si="72"/>
        <v>11</v>
      </c>
      <c r="Y148" s="876">
        <f t="shared" si="73"/>
        <v>1</v>
      </c>
      <c r="Z148" s="56"/>
      <c r="AA148" s="877"/>
      <c r="AB148" s="5"/>
    </row>
    <row r="149" spans="1:28" ht="45" x14ac:dyDescent="0.2">
      <c r="A149" s="878" t="s">
        <v>203</v>
      </c>
      <c r="B149" s="56">
        <v>25</v>
      </c>
      <c r="C149" s="42">
        <f t="shared" si="81"/>
        <v>6</v>
      </c>
      <c r="D149" s="56">
        <v>5</v>
      </c>
      <c r="E149" s="56"/>
      <c r="F149" s="56">
        <v>1</v>
      </c>
      <c r="G149" s="22">
        <f t="shared" si="82"/>
        <v>4</v>
      </c>
      <c r="H149" s="56">
        <v>4</v>
      </c>
      <c r="I149" s="56"/>
      <c r="J149" s="56"/>
      <c r="K149" s="870">
        <f t="shared" si="83"/>
        <v>0.66666666666666663</v>
      </c>
      <c r="L149" s="56">
        <v>3</v>
      </c>
      <c r="M149" s="870">
        <f t="shared" si="84"/>
        <v>0.75</v>
      </c>
      <c r="N149" s="871">
        <f t="shared" si="61"/>
        <v>2</v>
      </c>
      <c r="O149" s="872">
        <f t="shared" si="85"/>
        <v>0.33333333333333331</v>
      </c>
      <c r="P149" s="56"/>
      <c r="Q149" s="56"/>
      <c r="R149" s="56"/>
      <c r="S149" s="56"/>
      <c r="T149" s="56"/>
      <c r="U149" s="56"/>
      <c r="V149" s="56"/>
      <c r="W149" s="56">
        <v>2</v>
      </c>
      <c r="X149" s="873">
        <f t="shared" si="72"/>
        <v>6</v>
      </c>
      <c r="Y149" s="876">
        <f t="shared" si="73"/>
        <v>1</v>
      </c>
      <c r="Z149" s="56"/>
      <c r="AA149" s="877"/>
      <c r="AB149" s="5"/>
    </row>
    <row r="150" spans="1:28" ht="22.5" x14ac:dyDescent="0.2">
      <c r="A150" s="880" t="s">
        <v>123</v>
      </c>
      <c r="B150" s="56">
        <v>25</v>
      </c>
      <c r="C150" s="42">
        <f t="shared" si="81"/>
        <v>20</v>
      </c>
      <c r="D150" s="56">
        <v>18</v>
      </c>
      <c r="E150" s="56"/>
      <c r="F150" s="56">
        <v>2</v>
      </c>
      <c r="G150" s="22">
        <f t="shared" si="82"/>
        <v>15</v>
      </c>
      <c r="H150" s="56">
        <v>15</v>
      </c>
      <c r="I150" s="56"/>
      <c r="J150" s="56"/>
      <c r="K150" s="870">
        <f t="shared" si="83"/>
        <v>0.75</v>
      </c>
      <c r="L150" s="56">
        <v>13</v>
      </c>
      <c r="M150" s="870">
        <f t="shared" si="84"/>
        <v>0.8666666666666667</v>
      </c>
      <c r="N150" s="871">
        <f t="shared" si="61"/>
        <v>5</v>
      </c>
      <c r="O150" s="872">
        <f t="shared" si="85"/>
        <v>0.25</v>
      </c>
      <c r="P150" s="56">
        <v>1</v>
      </c>
      <c r="Q150" s="56"/>
      <c r="R150" s="56"/>
      <c r="S150" s="56"/>
      <c r="T150" s="56"/>
      <c r="U150" s="56"/>
      <c r="V150" s="56"/>
      <c r="W150" s="56">
        <v>4</v>
      </c>
      <c r="X150" s="873">
        <f t="shared" si="72"/>
        <v>20</v>
      </c>
      <c r="Y150" s="876">
        <f t="shared" si="73"/>
        <v>1</v>
      </c>
      <c r="Z150" s="56"/>
      <c r="AA150" s="877"/>
      <c r="AB150" s="5"/>
    </row>
    <row r="151" spans="1:28" ht="13.5" x14ac:dyDescent="0.2">
      <c r="A151" s="105" t="s">
        <v>204</v>
      </c>
      <c r="B151" s="21">
        <f>SUM(B152:B158)</f>
        <v>113</v>
      </c>
      <c r="C151" s="54">
        <f>SUM(C152:C158)</f>
        <v>105</v>
      </c>
      <c r="D151" s="54">
        <f>SUM(D152:D158)</f>
        <v>89</v>
      </c>
      <c r="E151" s="54">
        <f>SUM(E152:E158)</f>
        <v>5</v>
      </c>
      <c r="F151" s="23">
        <f>SUM(F152:F158)</f>
        <v>16</v>
      </c>
      <c r="G151" s="23">
        <f t="shared" si="82"/>
        <v>78</v>
      </c>
      <c r="H151" s="54">
        <f>SUM(H152:H158)</f>
        <v>78</v>
      </c>
      <c r="I151" s="54">
        <f>SUM(I152:I158)</f>
        <v>0</v>
      </c>
      <c r="J151" s="54">
        <f>SUM(J152:J158)</f>
        <v>0</v>
      </c>
      <c r="K151" s="24">
        <f t="shared" si="83"/>
        <v>0.74285714285714288</v>
      </c>
      <c r="L151" s="54">
        <f>SUM(L152:L158)</f>
        <v>77</v>
      </c>
      <c r="M151" s="229">
        <f t="shared" si="84"/>
        <v>0.98717948717948723</v>
      </c>
      <c r="N151" s="33">
        <f t="shared" si="61"/>
        <v>27</v>
      </c>
      <c r="O151" s="26">
        <f t="shared" si="85"/>
        <v>0.25714285714285712</v>
      </c>
      <c r="P151" s="21">
        <f t="shared" ref="P151:W151" si="86">SUM(P152:P158)</f>
        <v>4</v>
      </c>
      <c r="Q151" s="21">
        <f t="shared" si="86"/>
        <v>2</v>
      </c>
      <c r="R151" s="21">
        <f t="shared" si="86"/>
        <v>0</v>
      </c>
      <c r="S151" s="21">
        <f t="shared" si="86"/>
        <v>0</v>
      </c>
      <c r="T151" s="21">
        <f t="shared" si="86"/>
        <v>0</v>
      </c>
      <c r="U151" s="21">
        <f t="shared" si="86"/>
        <v>7</v>
      </c>
      <c r="V151" s="21">
        <f t="shared" si="86"/>
        <v>0</v>
      </c>
      <c r="W151" s="21">
        <f t="shared" si="86"/>
        <v>14</v>
      </c>
      <c r="X151" s="27">
        <f t="shared" ref="X151:X170" si="87">G151+N151</f>
        <v>105</v>
      </c>
      <c r="Y151" s="28">
        <f t="shared" ref="Y151:Y170" si="88">X151/C151</f>
        <v>1</v>
      </c>
      <c r="Z151" s="54">
        <f>SUM(Z152:Z158)</f>
        <v>0</v>
      </c>
      <c r="AA151" s="39"/>
      <c r="AB151" s="5"/>
    </row>
    <row r="152" spans="1:28" x14ac:dyDescent="0.2">
      <c r="A152" s="106" t="s">
        <v>107</v>
      </c>
      <c r="B152" s="41">
        <v>15</v>
      </c>
      <c r="C152" s="61">
        <f t="shared" ref="C152:C158" si="89">D152+F152</f>
        <v>9</v>
      </c>
      <c r="D152" s="57">
        <v>7</v>
      </c>
      <c r="E152" s="57"/>
      <c r="F152" s="55">
        <v>2</v>
      </c>
      <c r="G152" s="23">
        <f t="shared" si="82"/>
        <v>7</v>
      </c>
      <c r="H152" s="57">
        <v>7</v>
      </c>
      <c r="I152" s="57"/>
      <c r="J152" s="57"/>
      <c r="K152" s="24">
        <f t="shared" si="83"/>
        <v>0.77777777777777779</v>
      </c>
      <c r="L152" s="57">
        <v>7</v>
      </c>
      <c r="M152" s="229">
        <f t="shared" si="84"/>
        <v>1</v>
      </c>
      <c r="N152" s="33">
        <f t="shared" si="61"/>
        <v>2</v>
      </c>
      <c r="O152" s="26">
        <f t="shared" si="85"/>
        <v>0.22222222222222221</v>
      </c>
      <c r="P152" s="41">
        <v>1</v>
      </c>
      <c r="Q152" s="41"/>
      <c r="R152" s="41"/>
      <c r="S152" s="41"/>
      <c r="T152" s="41"/>
      <c r="U152" s="41"/>
      <c r="V152" s="41"/>
      <c r="W152" s="41">
        <v>1</v>
      </c>
      <c r="X152" s="27">
        <f t="shared" si="87"/>
        <v>9</v>
      </c>
      <c r="Y152" s="28">
        <f t="shared" si="88"/>
        <v>1</v>
      </c>
      <c r="Z152" s="57"/>
      <c r="AA152" s="39"/>
      <c r="AB152" s="5"/>
    </row>
    <row r="153" spans="1:28" x14ac:dyDescent="0.2">
      <c r="A153" s="106" t="s">
        <v>142</v>
      </c>
      <c r="B153" s="41">
        <v>8</v>
      </c>
      <c r="C153" s="61">
        <f t="shared" si="89"/>
        <v>15</v>
      </c>
      <c r="D153" s="57">
        <v>12</v>
      </c>
      <c r="E153" s="57"/>
      <c r="F153" s="55">
        <v>3</v>
      </c>
      <c r="G153" s="23">
        <f t="shared" si="82"/>
        <v>11</v>
      </c>
      <c r="H153" s="57">
        <v>11</v>
      </c>
      <c r="I153" s="57"/>
      <c r="J153" s="57"/>
      <c r="K153" s="24">
        <f t="shared" si="83"/>
        <v>0.73333333333333328</v>
      </c>
      <c r="L153" s="57">
        <v>11</v>
      </c>
      <c r="M153" s="229">
        <f t="shared" si="84"/>
        <v>1</v>
      </c>
      <c r="N153" s="33">
        <f t="shared" ref="N153:N170" si="90">P153+Q153+R153+S153+U153+W153+V153+T153</f>
        <v>4</v>
      </c>
      <c r="O153" s="26">
        <f t="shared" si="85"/>
        <v>0.26666666666666666</v>
      </c>
      <c r="P153" s="41">
        <v>1</v>
      </c>
      <c r="Q153" s="41">
        <v>2</v>
      </c>
      <c r="R153" s="41"/>
      <c r="S153" s="41"/>
      <c r="T153" s="41"/>
      <c r="U153" s="41">
        <v>1</v>
      </c>
      <c r="V153" s="41"/>
      <c r="W153" s="41"/>
      <c r="X153" s="27">
        <f t="shared" si="87"/>
        <v>15</v>
      </c>
      <c r="Y153" s="28">
        <f t="shared" si="88"/>
        <v>1</v>
      </c>
      <c r="Z153" s="57"/>
      <c r="AA153" s="39"/>
      <c r="AB153" s="5"/>
    </row>
    <row r="154" spans="1:28" ht="22.5" x14ac:dyDescent="0.2">
      <c r="A154" s="107" t="s">
        <v>202</v>
      </c>
      <c r="B154" s="41">
        <v>10</v>
      </c>
      <c r="C154" s="61">
        <f t="shared" si="89"/>
        <v>10</v>
      </c>
      <c r="D154" s="57">
        <v>9</v>
      </c>
      <c r="E154" s="57"/>
      <c r="F154" s="55">
        <v>1</v>
      </c>
      <c r="G154" s="23">
        <f t="shared" si="82"/>
        <v>9</v>
      </c>
      <c r="H154" s="57">
        <v>9</v>
      </c>
      <c r="I154" s="57"/>
      <c r="J154" s="57"/>
      <c r="K154" s="24">
        <f t="shared" si="83"/>
        <v>0.9</v>
      </c>
      <c r="L154" s="57">
        <v>9</v>
      </c>
      <c r="M154" s="229">
        <f t="shared" si="84"/>
        <v>1</v>
      </c>
      <c r="N154" s="33">
        <f t="shared" si="90"/>
        <v>1</v>
      </c>
      <c r="O154" s="26">
        <f t="shared" si="85"/>
        <v>0.1</v>
      </c>
      <c r="P154" s="41">
        <v>1</v>
      </c>
      <c r="Q154" s="41"/>
      <c r="R154" s="41"/>
      <c r="S154" s="41"/>
      <c r="T154" s="41"/>
      <c r="U154" s="41"/>
      <c r="V154" s="41"/>
      <c r="W154" s="41"/>
      <c r="X154" s="27">
        <f t="shared" si="87"/>
        <v>10</v>
      </c>
      <c r="Y154" s="28">
        <f t="shared" si="88"/>
        <v>1</v>
      </c>
      <c r="Z154" s="57"/>
      <c r="AA154" s="39"/>
      <c r="AB154" s="5"/>
    </row>
    <row r="155" spans="1:28" ht="22.5" x14ac:dyDescent="0.2">
      <c r="A155" s="58" t="s">
        <v>89</v>
      </c>
      <c r="B155" s="41">
        <v>20</v>
      </c>
      <c r="C155" s="61">
        <f t="shared" si="89"/>
        <v>7</v>
      </c>
      <c r="D155" s="57">
        <v>7</v>
      </c>
      <c r="E155" s="57">
        <v>2</v>
      </c>
      <c r="F155" s="55"/>
      <c r="G155" s="23">
        <f t="shared" si="82"/>
        <v>2</v>
      </c>
      <c r="H155" s="57">
        <v>2</v>
      </c>
      <c r="I155" s="57"/>
      <c r="J155" s="57"/>
      <c r="K155" s="24">
        <f t="shared" si="83"/>
        <v>0.2857142857142857</v>
      </c>
      <c r="L155" s="57">
        <v>2</v>
      </c>
      <c r="M155" s="229">
        <f t="shared" si="84"/>
        <v>1</v>
      </c>
      <c r="N155" s="33">
        <f t="shared" si="90"/>
        <v>5</v>
      </c>
      <c r="O155" s="26">
        <f t="shared" ref="O155:O170" si="91">N155/C155</f>
        <v>0.7142857142857143</v>
      </c>
      <c r="P155" s="41"/>
      <c r="Q155" s="41"/>
      <c r="R155" s="41"/>
      <c r="S155" s="41"/>
      <c r="T155" s="41"/>
      <c r="U155" s="41">
        <v>5</v>
      </c>
      <c r="V155" s="41"/>
      <c r="W155" s="41"/>
      <c r="X155" s="27">
        <f t="shared" si="87"/>
        <v>7</v>
      </c>
      <c r="Y155" s="28">
        <f t="shared" si="88"/>
        <v>1</v>
      </c>
      <c r="Z155" s="57"/>
      <c r="AA155" s="39"/>
      <c r="AB155" s="5"/>
    </row>
    <row r="156" spans="1:28" x14ac:dyDescent="0.2">
      <c r="A156" s="106" t="s">
        <v>177</v>
      </c>
      <c r="B156" s="41">
        <v>20</v>
      </c>
      <c r="C156" s="61">
        <f t="shared" si="89"/>
        <v>29</v>
      </c>
      <c r="D156" s="57">
        <v>26</v>
      </c>
      <c r="E156" s="57">
        <v>2</v>
      </c>
      <c r="F156" s="55">
        <v>3</v>
      </c>
      <c r="G156" s="23">
        <f t="shared" si="82"/>
        <v>22</v>
      </c>
      <c r="H156" s="57">
        <v>22</v>
      </c>
      <c r="I156" s="57"/>
      <c r="J156" s="57"/>
      <c r="K156" s="24">
        <f t="shared" si="83"/>
        <v>0.75862068965517238</v>
      </c>
      <c r="L156" s="57">
        <v>22</v>
      </c>
      <c r="M156" s="229">
        <f t="shared" si="84"/>
        <v>1</v>
      </c>
      <c r="N156" s="33">
        <f t="shared" si="90"/>
        <v>7</v>
      </c>
      <c r="O156" s="26">
        <f t="shared" si="91"/>
        <v>0.2413793103448276</v>
      </c>
      <c r="P156" s="41">
        <v>1</v>
      </c>
      <c r="Q156" s="41"/>
      <c r="R156" s="41"/>
      <c r="S156" s="41"/>
      <c r="T156" s="41"/>
      <c r="U156" s="41"/>
      <c r="V156" s="41"/>
      <c r="W156" s="41">
        <v>6</v>
      </c>
      <c r="X156" s="27">
        <f t="shared" si="87"/>
        <v>29</v>
      </c>
      <c r="Y156" s="28">
        <f t="shared" si="88"/>
        <v>1</v>
      </c>
      <c r="Z156" s="57"/>
      <c r="AA156" s="39"/>
      <c r="AB156" s="5"/>
    </row>
    <row r="157" spans="1:28" x14ac:dyDescent="0.2">
      <c r="A157" s="108" t="s">
        <v>205</v>
      </c>
      <c r="B157" s="41">
        <v>20</v>
      </c>
      <c r="C157" s="61">
        <f t="shared" si="89"/>
        <v>18</v>
      </c>
      <c r="D157" s="57">
        <v>13</v>
      </c>
      <c r="E157" s="57"/>
      <c r="F157" s="55">
        <v>5</v>
      </c>
      <c r="G157" s="23">
        <f t="shared" si="82"/>
        <v>13</v>
      </c>
      <c r="H157" s="57">
        <v>13</v>
      </c>
      <c r="I157" s="57"/>
      <c r="J157" s="57"/>
      <c r="K157" s="24">
        <f t="shared" si="83"/>
        <v>0.72222222222222221</v>
      </c>
      <c r="L157" s="57">
        <v>13</v>
      </c>
      <c r="M157" s="229">
        <f t="shared" si="84"/>
        <v>1</v>
      </c>
      <c r="N157" s="33">
        <f t="shared" si="90"/>
        <v>5</v>
      </c>
      <c r="O157" s="26">
        <f t="shared" si="91"/>
        <v>0.27777777777777779</v>
      </c>
      <c r="P157" s="41"/>
      <c r="Q157" s="41"/>
      <c r="R157" s="41"/>
      <c r="S157" s="41"/>
      <c r="T157" s="41"/>
      <c r="U157" s="41">
        <v>1</v>
      </c>
      <c r="V157" s="41"/>
      <c r="W157" s="41">
        <v>4</v>
      </c>
      <c r="X157" s="27">
        <f t="shared" si="87"/>
        <v>18</v>
      </c>
      <c r="Y157" s="28">
        <f t="shared" si="88"/>
        <v>1</v>
      </c>
      <c r="Z157" s="57"/>
      <c r="AA157" s="39"/>
      <c r="AB157" s="5"/>
    </row>
    <row r="158" spans="1:28" ht="22.5" x14ac:dyDescent="0.2">
      <c r="A158" s="106" t="s">
        <v>206</v>
      </c>
      <c r="B158" s="41">
        <v>20</v>
      </c>
      <c r="C158" s="61">
        <f t="shared" si="89"/>
        <v>17</v>
      </c>
      <c r="D158" s="57">
        <v>15</v>
      </c>
      <c r="E158" s="57">
        <v>1</v>
      </c>
      <c r="F158" s="55">
        <v>2</v>
      </c>
      <c r="G158" s="23">
        <f t="shared" si="82"/>
        <v>14</v>
      </c>
      <c r="H158" s="57">
        <v>14</v>
      </c>
      <c r="I158" s="57"/>
      <c r="J158" s="57"/>
      <c r="K158" s="24">
        <f t="shared" si="83"/>
        <v>0.82352941176470584</v>
      </c>
      <c r="L158" s="57">
        <v>13</v>
      </c>
      <c r="M158" s="229">
        <f t="shared" si="84"/>
        <v>0.9285714285714286</v>
      </c>
      <c r="N158" s="33">
        <f t="shared" si="90"/>
        <v>3</v>
      </c>
      <c r="O158" s="26">
        <f t="shared" si="91"/>
        <v>0.17647058823529413</v>
      </c>
      <c r="P158" s="41"/>
      <c r="Q158" s="41"/>
      <c r="R158" s="41"/>
      <c r="S158" s="41"/>
      <c r="T158" s="41"/>
      <c r="U158" s="41"/>
      <c r="V158" s="41"/>
      <c r="W158" s="41">
        <v>3</v>
      </c>
      <c r="X158" s="27">
        <f t="shared" si="87"/>
        <v>17</v>
      </c>
      <c r="Y158" s="28">
        <f t="shared" si="88"/>
        <v>1</v>
      </c>
      <c r="Z158" s="57"/>
      <c r="AA158" s="39"/>
      <c r="AB158" s="5"/>
    </row>
    <row r="159" spans="1:28" x14ac:dyDescent="0.2">
      <c r="A159" s="542" t="s">
        <v>207</v>
      </c>
      <c r="B159" s="21">
        <f t="shared" ref="B159:J159" si="92">SUM(B160:B165)</f>
        <v>170</v>
      </c>
      <c r="C159" s="54">
        <f t="shared" si="92"/>
        <v>141</v>
      </c>
      <c r="D159" s="54">
        <f t="shared" si="92"/>
        <v>86</v>
      </c>
      <c r="E159" s="54">
        <f t="shared" si="92"/>
        <v>4</v>
      </c>
      <c r="F159" s="23">
        <f t="shared" si="92"/>
        <v>55</v>
      </c>
      <c r="G159" s="23">
        <f t="shared" si="92"/>
        <v>76</v>
      </c>
      <c r="H159" s="469">
        <f t="shared" si="92"/>
        <v>76</v>
      </c>
      <c r="I159" s="54">
        <f t="shared" si="92"/>
        <v>0</v>
      </c>
      <c r="J159" s="54">
        <f t="shared" si="92"/>
        <v>0</v>
      </c>
      <c r="K159" s="24">
        <f t="shared" si="83"/>
        <v>0.53900709219858156</v>
      </c>
      <c r="L159" s="54">
        <f>SUM(L160:L165)</f>
        <v>70</v>
      </c>
      <c r="M159" s="229">
        <f t="shared" si="84"/>
        <v>0.92105263157894735</v>
      </c>
      <c r="N159" s="33">
        <f t="shared" si="90"/>
        <v>59</v>
      </c>
      <c r="O159" s="26">
        <f t="shared" si="91"/>
        <v>0.41843971631205673</v>
      </c>
      <c r="P159" s="54">
        <f t="shared" ref="P159:W159" si="93">SUM(P160:P165)</f>
        <v>6</v>
      </c>
      <c r="Q159" s="54">
        <f t="shared" si="93"/>
        <v>0</v>
      </c>
      <c r="R159" s="54">
        <f t="shared" si="93"/>
        <v>3</v>
      </c>
      <c r="S159" s="54">
        <f t="shared" si="93"/>
        <v>1</v>
      </c>
      <c r="T159" s="54">
        <f t="shared" si="93"/>
        <v>30</v>
      </c>
      <c r="U159" s="54">
        <f t="shared" si="93"/>
        <v>0</v>
      </c>
      <c r="V159" s="54">
        <f t="shared" si="93"/>
        <v>0</v>
      </c>
      <c r="W159" s="54">
        <f t="shared" si="93"/>
        <v>19</v>
      </c>
      <c r="X159" s="275">
        <f t="shared" si="87"/>
        <v>135</v>
      </c>
      <c r="Y159" s="299">
        <f t="shared" si="88"/>
        <v>0.95744680851063835</v>
      </c>
      <c r="Z159" s="54">
        <f>SUM(Z160:Z165)</f>
        <v>6</v>
      </c>
      <c r="AA159" s="475">
        <f>Z159/C159</f>
        <v>4.2553191489361701E-2</v>
      </c>
      <c r="AB159" s="5"/>
    </row>
    <row r="160" spans="1:28" s="277" customFormat="1" x14ac:dyDescent="0.2">
      <c r="A160" s="514" t="s">
        <v>208</v>
      </c>
      <c r="B160" s="57"/>
      <c r="C160" s="273">
        <f t="shared" ref="C160:C165" si="94">D160+F160</f>
        <v>42</v>
      </c>
      <c r="D160" s="116"/>
      <c r="E160" s="116"/>
      <c r="F160" s="473">
        <v>42</v>
      </c>
      <c r="G160" s="23">
        <f t="shared" si="82"/>
        <v>21</v>
      </c>
      <c r="H160" s="116">
        <v>21</v>
      </c>
      <c r="I160" s="116"/>
      <c r="J160" s="116"/>
      <c r="K160" s="229">
        <f t="shared" si="83"/>
        <v>0.5</v>
      </c>
      <c r="L160" s="116">
        <v>17</v>
      </c>
      <c r="M160" s="229">
        <f t="shared" si="84"/>
        <v>0.80952380952380953</v>
      </c>
      <c r="N160" s="33">
        <f t="shared" si="90"/>
        <v>15</v>
      </c>
      <c r="O160" s="274">
        <f t="shared" si="91"/>
        <v>0.35714285714285715</v>
      </c>
      <c r="P160" s="116">
        <v>3</v>
      </c>
      <c r="Q160" s="116"/>
      <c r="R160" s="116"/>
      <c r="S160" s="116"/>
      <c r="T160" s="116">
        <v>1</v>
      </c>
      <c r="U160" s="116"/>
      <c r="V160" s="116"/>
      <c r="W160" s="116">
        <v>11</v>
      </c>
      <c r="X160" s="275">
        <f t="shared" si="87"/>
        <v>36</v>
      </c>
      <c r="Y160" s="299">
        <f t="shared" si="88"/>
        <v>0.8571428571428571</v>
      </c>
      <c r="Z160" s="61">
        <v>6</v>
      </c>
      <c r="AA160" s="475">
        <f>Z160/C160</f>
        <v>0.14285714285714285</v>
      </c>
    </row>
    <row r="161" spans="1:31" ht="22.5" x14ac:dyDescent="0.2">
      <c r="A161" s="543" t="s">
        <v>209</v>
      </c>
      <c r="B161" s="41">
        <v>50</v>
      </c>
      <c r="C161" s="273">
        <f t="shared" si="94"/>
        <v>15</v>
      </c>
      <c r="D161" s="273">
        <v>15</v>
      </c>
      <c r="E161" s="465"/>
      <c r="F161" s="115"/>
      <c r="G161" s="23">
        <f t="shared" si="82"/>
        <v>10</v>
      </c>
      <c r="H161" s="116">
        <v>10</v>
      </c>
      <c r="I161" s="116"/>
      <c r="J161" s="116"/>
      <c r="K161" s="24">
        <f t="shared" si="83"/>
        <v>0.66666666666666663</v>
      </c>
      <c r="L161" s="116">
        <v>10</v>
      </c>
      <c r="M161" s="229">
        <f t="shared" si="84"/>
        <v>1</v>
      </c>
      <c r="N161" s="33">
        <f t="shared" si="90"/>
        <v>5</v>
      </c>
      <c r="O161" s="26">
        <f t="shared" si="91"/>
        <v>0.33333333333333331</v>
      </c>
      <c r="P161" s="110"/>
      <c r="Q161" s="110"/>
      <c r="R161" s="110">
        <v>2</v>
      </c>
      <c r="S161" s="110"/>
      <c r="T161" s="110"/>
      <c r="U161" s="110"/>
      <c r="V161" s="110"/>
      <c r="W161" s="110">
        <v>3</v>
      </c>
      <c r="X161" s="27">
        <f t="shared" si="87"/>
        <v>15</v>
      </c>
      <c r="Y161" s="28">
        <f t="shared" si="88"/>
        <v>1</v>
      </c>
      <c r="Z161" s="48"/>
      <c r="AA161" s="39"/>
      <c r="AB161" s="5"/>
    </row>
    <row r="162" spans="1:31" ht="56.25" x14ac:dyDescent="0.2">
      <c r="A162" s="543" t="s">
        <v>210</v>
      </c>
      <c r="B162" s="41">
        <v>30</v>
      </c>
      <c r="C162" s="273">
        <f t="shared" si="94"/>
        <v>36</v>
      </c>
      <c r="D162" s="273">
        <v>24</v>
      </c>
      <c r="E162" s="465"/>
      <c r="F162" s="115">
        <v>12</v>
      </c>
      <c r="G162" s="23">
        <f t="shared" si="82"/>
        <v>11</v>
      </c>
      <c r="H162" s="116">
        <v>11</v>
      </c>
      <c r="I162" s="116"/>
      <c r="J162" s="116"/>
      <c r="K162" s="24">
        <f t="shared" si="83"/>
        <v>0.30555555555555558</v>
      </c>
      <c r="L162" s="116">
        <v>9</v>
      </c>
      <c r="M162" s="229">
        <f t="shared" si="84"/>
        <v>0.81818181818181823</v>
      </c>
      <c r="N162" s="33">
        <f t="shared" si="90"/>
        <v>25</v>
      </c>
      <c r="O162" s="26">
        <f t="shared" si="91"/>
        <v>0.69444444444444442</v>
      </c>
      <c r="P162" s="110"/>
      <c r="Q162" s="110"/>
      <c r="R162" s="110"/>
      <c r="S162" s="110"/>
      <c r="T162" s="110">
        <v>25</v>
      </c>
      <c r="U162" s="110"/>
      <c r="V162" s="110"/>
      <c r="W162" s="110"/>
      <c r="X162" s="27">
        <f t="shared" si="87"/>
        <v>36</v>
      </c>
      <c r="Y162" s="28">
        <f t="shared" si="88"/>
        <v>1</v>
      </c>
      <c r="Z162" s="48"/>
      <c r="AA162" s="39"/>
      <c r="AB162" s="5"/>
    </row>
    <row r="163" spans="1:31" ht="45" x14ac:dyDescent="0.2">
      <c r="A163" s="543" t="s">
        <v>211</v>
      </c>
      <c r="B163" s="41">
        <v>30</v>
      </c>
      <c r="C163" s="273">
        <f t="shared" si="94"/>
        <v>19</v>
      </c>
      <c r="D163" s="273">
        <v>19</v>
      </c>
      <c r="E163" s="465"/>
      <c r="F163" s="115"/>
      <c r="G163" s="23">
        <f t="shared" si="82"/>
        <v>13</v>
      </c>
      <c r="H163" s="116">
        <v>13</v>
      </c>
      <c r="I163" s="116"/>
      <c r="J163" s="116"/>
      <c r="K163" s="24">
        <f t="shared" si="83"/>
        <v>0.68421052631578949</v>
      </c>
      <c r="L163" s="116">
        <v>13</v>
      </c>
      <c r="M163" s="229">
        <f t="shared" si="84"/>
        <v>1</v>
      </c>
      <c r="N163" s="33">
        <f t="shared" si="90"/>
        <v>6</v>
      </c>
      <c r="O163" s="26">
        <f t="shared" si="91"/>
        <v>0.31578947368421051</v>
      </c>
      <c r="P163" s="110"/>
      <c r="Q163" s="110"/>
      <c r="R163" s="110"/>
      <c r="S163" s="110">
        <v>1</v>
      </c>
      <c r="T163" s="110">
        <v>2</v>
      </c>
      <c r="U163" s="110"/>
      <c r="V163" s="110"/>
      <c r="W163" s="110">
        <v>3</v>
      </c>
      <c r="X163" s="27">
        <f t="shared" si="87"/>
        <v>19</v>
      </c>
      <c r="Y163" s="28">
        <f t="shared" si="88"/>
        <v>1</v>
      </c>
      <c r="Z163" s="48"/>
      <c r="AA163" s="39"/>
      <c r="AB163" s="5"/>
    </row>
    <row r="164" spans="1:31" ht="33.75" x14ac:dyDescent="0.2">
      <c r="A164" s="543" t="s">
        <v>212</v>
      </c>
      <c r="B164" s="41">
        <v>30</v>
      </c>
      <c r="C164" s="273">
        <f t="shared" si="94"/>
        <v>19</v>
      </c>
      <c r="D164" s="273">
        <v>18</v>
      </c>
      <c r="E164" s="465">
        <v>3</v>
      </c>
      <c r="F164" s="115">
        <v>1</v>
      </c>
      <c r="G164" s="23">
        <f t="shared" si="82"/>
        <v>16</v>
      </c>
      <c r="H164" s="116">
        <v>16</v>
      </c>
      <c r="I164" s="116"/>
      <c r="J164" s="116"/>
      <c r="K164" s="24">
        <f t="shared" si="83"/>
        <v>0.84210526315789469</v>
      </c>
      <c r="L164" s="116">
        <v>16</v>
      </c>
      <c r="M164" s="229">
        <f t="shared" si="84"/>
        <v>1</v>
      </c>
      <c r="N164" s="33">
        <f t="shared" si="90"/>
        <v>3</v>
      </c>
      <c r="O164" s="26">
        <f t="shared" si="91"/>
        <v>0.15789473684210525</v>
      </c>
      <c r="P164" s="110">
        <v>1</v>
      </c>
      <c r="Q164" s="110"/>
      <c r="R164" s="110"/>
      <c r="S164" s="110"/>
      <c r="T164" s="110"/>
      <c r="U164" s="110"/>
      <c r="V164" s="110"/>
      <c r="W164" s="110">
        <v>2</v>
      </c>
      <c r="X164" s="27">
        <f t="shared" si="87"/>
        <v>19</v>
      </c>
      <c r="Y164" s="28">
        <f t="shared" si="88"/>
        <v>1</v>
      </c>
      <c r="Z164" s="48"/>
      <c r="AA164" s="39"/>
      <c r="AB164" s="5"/>
    </row>
    <row r="165" spans="1:31" ht="22.5" x14ac:dyDescent="0.2">
      <c r="A165" s="543" t="s">
        <v>213</v>
      </c>
      <c r="B165" s="41">
        <v>30</v>
      </c>
      <c r="C165" s="273">
        <f t="shared" si="94"/>
        <v>10</v>
      </c>
      <c r="D165" s="273">
        <v>10</v>
      </c>
      <c r="E165" s="465">
        <v>1</v>
      </c>
      <c r="F165" s="115"/>
      <c r="G165" s="23">
        <f t="shared" si="82"/>
        <v>5</v>
      </c>
      <c r="H165" s="118">
        <v>5</v>
      </c>
      <c r="I165" s="465"/>
      <c r="J165" s="465"/>
      <c r="K165" s="24">
        <f t="shared" si="83"/>
        <v>0.5</v>
      </c>
      <c r="L165" s="118">
        <v>5</v>
      </c>
      <c r="M165" s="229">
        <f t="shared" si="84"/>
        <v>1</v>
      </c>
      <c r="N165" s="33">
        <f t="shared" si="90"/>
        <v>5</v>
      </c>
      <c r="O165" s="26">
        <f t="shared" si="91"/>
        <v>0.5</v>
      </c>
      <c r="P165" s="114">
        <v>2</v>
      </c>
      <c r="Q165" s="114"/>
      <c r="R165" s="114">
        <v>1</v>
      </c>
      <c r="S165" s="114"/>
      <c r="T165" s="114">
        <v>2</v>
      </c>
      <c r="U165" s="114"/>
      <c r="V165" s="114"/>
      <c r="W165" s="114"/>
      <c r="X165" s="27">
        <f t="shared" si="87"/>
        <v>10</v>
      </c>
      <c r="Y165" s="28">
        <f t="shared" si="88"/>
        <v>1</v>
      </c>
      <c r="Z165" s="48"/>
      <c r="AA165" s="39"/>
      <c r="AB165" s="5"/>
    </row>
    <row r="166" spans="1:31" x14ac:dyDescent="0.2">
      <c r="A166" s="544" t="s">
        <v>214</v>
      </c>
      <c r="B166" s="21">
        <v>100</v>
      </c>
      <c r="C166" s="123">
        <f>SUM(C167:C170)</f>
        <v>68</v>
      </c>
      <c r="D166" s="123">
        <f>SUM(D167:D170)</f>
        <v>68</v>
      </c>
      <c r="E166" s="123">
        <f t="shared" ref="E166:Z166" si="95">SUM(E167:E170)</f>
        <v>0</v>
      </c>
      <c r="F166" s="122">
        <f t="shared" si="95"/>
        <v>0</v>
      </c>
      <c r="G166" s="23">
        <f t="shared" si="82"/>
        <v>42</v>
      </c>
      <c r="H166" s="123">
        <f>SUM(H167:H170)</f>
        <v>42</v>
      </c>
      <c r="I166" s="123">
        <f>SUM(I167:I170)</f>
        <v>0</v>
      </c>
      <c r="J166" s="123">
        <f>SUM(J167:J170)</f>
        <v>0</v>
      </c>
      <c r="K166" s="24">
        <f t="shared" si="83"/>
        <v>0.61764705882352944</v>
      </c>
      <c r="L166" s="123">
        <f t="shared" si="95"/>
        <v>42</v>
      </c>
      <c r="M166" s="229">
        <f t="shared" si="84"/>
        <v>1</v>
      </c>
      <c r="N166" s="33">
        <f t="shared" si="90"/>
        <v>26</v>
      </c>
      <c r="O166" s="26">
        <f t="shared" si="91"/>
        <v>0.38235294117647056</v>
      </c>
      <c r="P166" s="121">
        <f t="shared" si="95"/>
        <v>0</v>
      </c>
      <c r="Q166" s="121">
        <f t="shared" si="95"/>
        <v>0</v>
      </c>
      <c r="R166" s="121">
        <f t="shared" si="95"/>
        <v>1</v>
      </c>
      <c r="S166" s="121">
        <f t="shared" si="95"/>
        <v>1</v>
      </c>
      <c r="T166" s="121">
        <f t="shared" si="95"/>
        <v>12</v>
      </c>
      <c r="U166" s="121">
        <f t="shared" si="95"/>
        <v>0</v>
      </c>
      <c r="V166" s="121">
        <f t="shared" si="95"/>
        <v>0</v>
      </c>
      <c r="W166" s="121">
        <f>SUM(W167:W170)</f>
        <v>12</v>
      </c>
      <c r="X166" s="27">
        <f t="shared" si="87"/>
        <v>68</v>
      </c>
      <c r="Y166" s="28">
        <f t="shared" si="88"/>
        <v>1</v>
      </c>
      <c r="Z166" s="484">
        <f t="shared" si="95"/>
        <v>0</v>
      </c>
      <c r="AA166" s="39"/>
      <c r="AB166" s="5"/>
    </row>
    <row r="167" spans="1:31" x14ac:dyDescent="0.2">
      <c r="A167" s="545" t="s">
        <v>215</v>
      </c>
      <c r="B167" s="41">
        <v>25</v>
      </c>
      <c r="C167" s="90">
        <f>D167+F167</f>
        <v>16</v>
      </c>
      <c r="D167" s="90">
        <v>16</v>
      </c>
      <c r="E167" s="465"/>
      <c r="F167" s="126"/>
      <c r="G167" s="23">
        <f t="shared" si="82"/>
        <v>6</v>
      </c>
      <c r="H167" s="118">
        <v>6</v>
      </c>
      <c r="I167" s="465"/>
      <c r="J167" s="465"/>
      <c r="K167" s="24">
        <f t="shared" si="83"/>
        <v>0.375</v>
      </c>
      <c r="L167" s="118">
        <v>6</v>
      </c>
      <c r="M167" s="229">
        <f t="shared" si="84"/>
        <v>1</v>
      </c>
      <c r="N167" s="33">
        <f t="shared" si="90"/>
        <v>10</v>
      </c>
      <c r="O167" s="26">
        <f t="shared" si="91"/>
        <v>0.625</v>
      </c>
      <c r="P167" s="114"/>
      <c r="Q167" s="114"/>
      <c r="R167" s="114"/>
      <c r="S167" s="114"/>
      <c r="T167" s="114">
        <v>4</v>
      </c>
      <c r="U167" s="114"/>
      <c r="V167" s="114"/>
      <c r="W167" s="114">
        <v>6</v>
      </c>
      <c r="X167" s="27">
        <f t="shared" si="87"/>
        <v>16</v>
      </c>
      <c r="Y167" s="28">
        <f t="shared" si="88"/>
        <v>1</v>
      </c>
      <c r="Z167" s="48"/>
      <c r="AA167" s="39"/>
      <c r="AB167" s="5"/>
    </row>
    <row r="168" spans="1:31" ht="22.5" x14ac:dyDescent="0.2">
      <c r="A168" s="545" t="s">
        <v>216</v>
      </c>
      <c r="B168" s="41">
        <v>25</v>
      </c>
      <c r="C168" s="90">
        <f>D168+F168</f>
        <v>17</v>
      </c>
      <c r="D168" s="90">
        <v>17</v>
      </c>
      <c r="E168" s="465"/>
      <c r="F168" s="126"/>
      <c r="G168" s="23">
        <f t="shared" si="82"/>
        <v>16</v>
      </c>
      <c r="H168" s="118">
        <v>16</v>
      </c>
      <c r="I168" s="465"/>
      <c r="J168" s="465"/>
      <c r="K168" s="24">
        <f t="shared" si="83"/>
        <v>0.94117647058823528</v>
      </c>
      <c r="L168" s="118">
        <v>16</v>
      </c>
      <c r="M168" s="229">
        <f t="shared" si="84"/>
        <v>1</v>
      </c>
      <c r="N168" s="33">
        <f t="shared" si="90"/>
        <v>1</v>
      </c>
      <c r="O168" s="26">
        <f t="shared" si="91"/>
        <v>5.8823529411764705E-2</v>
      </c>
      <c r="P168" s="114"/>
      <c r="Q168" s="114"/>
      <c r="R168" s="114"/>
      <c r="S168" s="114"/>
      <c r="T168" s="114">
        <v>1</v>
      </c>
      <c r="U168" s="114"/>
      <c r="V168" s="114"/>
      <c r="W168" s="114"/>
      <c r="X168" s="27">
        <f t="shared" si="87"/>
        <v>17</v>
      </c>
      <c r="Y168" s="28">
        <f t="shared" si="88"/>
        <v>1</v>
      </c>
      <c r="Z168" s="48"/>
      <c r="AA168" s="39"/>
      <c r="AB168" s="5"/>
    </row>
    <row r="169" spans="1:31" ht="33.75" x14ac:dyDescent="0.2">
      <c r="A169" s="545" t="s">
        <v>217</v>
      </c>
      <c r="B169" s="41">
        <v>25</v>
      </c>
      <c r="C169" s="90">
        <f>D169+F169</f>
        <v>19</v>
      </c>
      <c r="D169" s="90">
        <v>19</v>
      </c>
      <c r="E169" s="465"/>
      <c r="F169" s="126"/>
      <c r="G169" s="23">
        <f t="shared" si="82"/>
        <v>11</v>
      </c>
      <c r="H169" s="118">
        <v>11</v>
      </c>
      <c r="I169" s="465"/>
      <c r="J169" s="465"/>
      <c r="K169" s="24">
        <f t="shared" si="83"/>
        <v>0.57894736842105265</v>
      </c>
      <c r="L169" s="118">
        <v>11</v>
      </c>
      <c r="M169" s="229">
        <f t="shared" si="84"/>
        <v>1</v>
      </c>
      <c r="N169" s="33">
        <f t="shared" si="90"/>
        <v>8</v>
      </c>
      <c r="O169" s="26">
        <f t="shared" si="91"/>
        <v>0.42105263157894735</v>
      </c>
      <c r="P169" s="114"/>
      <c r="Q169" s="114"/>
      <c r="R169" s="114"/>
      <c r="S169" s="114">
        <v>1</v>
      </c>
      <c r="T169" s="114">
        <v>4</v>
      </c>
      <c r="U169" s="114"/>
      <c r="V169" s="114"/>
      <c r="W169" s="114">
        <v>3</v>
      </c>
      <c r="X169" s="27">
        <f t="shared" si="87"/>
        <v>19</v>
      </c>
      <c r="Y169" s="28">
        <f t="shared" si="88"/>
        <v>1</v>
      </c>
      <c r="Z169" s="48"/>
      <c r="AA169" s="39"/>
      <c r="AB169" s="5"/>
    </row>
    <row r="170" spans="1:31" ht="45" x14ac:dyDescent="0.2">
      <c r="A170" s="545" t="s">
        <v>218</v>
      </c>
      <c r="B170" s="41">
        <v>25</v>
      </c>
      <c r="C170" s="90">
        <f>D170+F170</f>
        <v>16</v>
      </c>
      <c r="D170" s="90">
        <v>16</v>
      </c>
      <c r="E170" s="465"/>
      <c r="F170" s="126"/>
      <c r="G170" s="23">
        <f t="shared" si="82"/>
        <v>9</v>
      </c>
      <c r="H170" s="118">
        <v>9</v>
      </c>
      <c r="I170" s="465"/>
      <c r="J170" s="465"/>
      <c r="K170" s="24">
        <f t="shared" si="83"/>
        <v>0.5625</v>
      </c>
      <c r="L170" s="118">
        <v>9</v>
      </c>
      <c r="M170" s="229">
        <f t="shared" si="84"/>
        <v>1</v>
      </c>
      <c r="N170" s="33">
        <f t="shared" si="90"/>
        <v>7</v>
      </c>
      <c r="O170" s="26">
        <f t="shared" si="91"/>
        <v>0.4375</v>
      </c>
      <c r="P170" s="114"/>
      <c r="Q170" s="114"/>
      <c r="R170" s="114">
        <v>1</v>
      </c>
      <c r="S170" s="114"/>
      <c r="T170" s="114">
        <v>3</v>
      </c>
      <c r="U170" s="114"/>
      <c r="V170" s="114"/>
      <c r="W170" s="114">
        <v>3</v>
      </c>
      <c r="X170" s="27">
        <f t="shared" si="87"/>
        <v>16</v>
      </c>
      <c r="Y170" s="28">
        <f t="shared" si="88"/>
        <v>1</v>
      </c>
      <c r="Z170" s="48"/>
      <c r="AA170" s="39"/>
      <c r="AB170" s="5"/>
    </row>
    <row r="171" spans="1:31" x14ac:dyDescent="0.2">
      <c r="C171" s="291"/>
      <c r="D171" s="291"/>
      <c r="E171" s="291"/>
      <c r="F171" s="278"/>
      <c r="G171" s="278"/>
      <c r="H171" s="291"/>
      <c r="I171" s="291"/>
      <c r="J171" s="291"/>
      <c r="K171" s="278"/>
      <c r="L171" s="291"/>
      <c r="M171" s="291"/>
      <c r="N171" s="278"/>
      <c r="O171" s="278"/>
      <c r="P171" s="278"/>
      <c r="Q171" s="278"/>
      <c r="R171" s="278"/>
      <c r="S171" s="278"/>
      <c r="T171" s="278"/>
      <c r="U171" s="278"/>
      <c r="V171" s="278"/>
      <c r="W171" s="278"/>
      <c r="X171" s="278"/>
      <c r="Y171" s="278"/>
      <c r="Z171" s="291"/>
      <c r="AA171" s="278"/>
      <c r="AB171" s="278"/>
    </row>
    <row r="172" spans="1:31" x14ac:dyDescent="0.2">
      <c r="C172" s="291"/>
      <c r="D172" s="291"/>
      <c r="E172" s="291"/>
      <c r="F172" s="278"/>
      <c r="G172" s="278"/>
      <c r="H172" s="291"/>
      <c r="I172" s="291"/>
      <c r="J172" s="291"/>
      <c r="K172" s="278"/>
      <c r="L172" s="291"/>
      <c r="M172" s="291"/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8"/>
      <c r="Z172" s="291"/>
      <c r="AA172" s="278"/>
      <c r="AB172" s="278"/>
      <c r="AC172" s="278"/>
      <c r="AD172" s="278"/>
      <c r="AE172" s="278"/>
    </row>
    <row r="173" spans="1:31" x14ac:dyDescent="0.2">
      <c r="C173" s="291"/>
      <c r="D173" s="291"/>
      <c r="E173" s="291"/>
      <c r="F173" s="278"/>
      <c r="G173" s="278"/>
      <c r="H173" s="291"/>
      <c r="I173" s="291"/>
      <c r="J173" s="291"/>
      <c r="K173" s="278"/>
      <c r="L173" s="291"/>
      <c r="M173" s="291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91"/>
      <c r="AA173" s="278"/>
      <c r="AB173" s="278"/>
    </row>
  </sheetData>
  <autoFilter ref="A11:XEX172"/>
  <mergeCells count="35">
    <mergeCell ref="P8:P10"/>
    <mergeCell ref="X5:Y5"/>
    <mergeCell ref="Z5:AA5"/>
    <mergeCell ref="L6:M9"/>
    <mergeCell ref="N6:O9"/>
    <mergeCell ref="P6:S7"/>
    <mergeCell ref="T6:V7"/>
    <mergeCell ref="W6:W10"/>
    <mergeCell ref="X6:X10"/>
    <mergeCell ref="Y6:Y10"/>
    <mergeCell ref="C6:C10"/>
    <mergeCell ref="F6:F10"/>
    <mergeCell ref="G6:G10"/>
    <mergeCell ref="H6:J6"/>
    <mergeCell ref="K6:K10"/>
    <mergeCell ref="E7:E10"/>
    <mergeCell ref="H7:H10"/>
    <mergeCell ref="I7:I10"/>
    <mergeCell ref="J7:J10"/>
    <mergeCell ref="A2:AB2"/>
    <mergeCell ref="A5:A10"/>
    <mergeCell ref="B5:B10"/>
    <mergeCell ref="G5:M5"/>
    <mergeCell ref="D6:E6"/>
    <mergeCell ref="D7:D10"/>
    <mergeCell ref="Z6:Z10"/>
    <mergeCell ref="AA6:AA10"/>
    <mergeCell ref="Q8:Q10"/>
    <mergeCell ref="R8:R10"/>
    <mergeCell ref="S8:S10"/>
    <mergeCell ref="T8:T10"/>
    <mergeCell ref="U8:U10"/>
    <mergeCell ref="V8:V10"/>
    <mergeCell ref="C5:F5"/>
    <mergeCell ref="N5:W5"/>
  </mergeCells>
  <pageMargins left="0.11811023622047245" right="0.15748031496062992" top="0.27559055118110237" bottom="0.19685039370078741" header="0.19685039370078741" footer="0.19685039370078741"/>
  <pageSetup paperSize="9" scale="86" fitToHeight="0" orientation="landscape" r:id="rId1"/>
  <headerFooter alignWithMargins="0">
    <oddFooter>&amp;L,&amp;R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71"/>
  <sheetViews>
    <sheetView zoomScale="106" zoomScaleNormal="106" workbookViewId="0">
      <selection activeCell="S162" sqref="S162"/>
    </sheetView>
  </sheetViews>
  <sheetFormatPr defaultRowHeight="12.75" x14ac:dyDescent="0.2"/>
  <cols>
    <col min="1" max="1" width="21.42578125" style="532" customWidth="1"/>
    <col min="2" max="2" width="4.85546875" style="277" customWidth="1"/>
    <col min="3" max="3" width="5.140625" style="3" customWidth="1"/>
    <col min="4" max="4" width="4.85546875" style="3" customWidth="1"/>
    <col min="5" max="5" width="5.140625" style="3" customWidth="1"/>
    <col min="6" max="7" width="5.28515625" style="3" customWidth="1"/>
    <col min="8" max="10" width="6.5703125" style="470" customWidth="1"/>
    <col min="11" max="11" width="8" style="506" customWidth="1"/>
    <col min="12" max="12" width="7" style="470" customWidth="1"/>
    <col min="13" max="13" width="6.28515625" style="470" customWidth="1"/>
    <col min="14" max="14" width="5.28515625" style="3" customWidth="1"/>
    <col min="15" max="15" width="7.28515625" style="3" customWidth="1"/>
    <col min="16" max="16" width="4.7109375" style="3" customWidth="1"/>
    <col min="17" max="17" width="4" style="3" customWidth="1"/>
    <col min="18" max="18" width="4.85546875" style="3" customWidth="1"/>
    <col min="19" max="20" width="4.5703125" style="3" customWidth="1"/>
    <col min="21" max="21" width="4.140625" style="3" customWidth="1"/>
    <col min="22" max="23" width="4" style="3" customWidth="1"/>
    <col min="24" max="24" width="5" style="3" customWidth="1"/>
    <col min="25" max="25" width="7.5703125" style="3" customWidth="1"/>
    <col min="26" max="26" width="6" style="277" customWidth="1"/>
    <col min="27" max="27" width="6.140625" style="293" customWidth="1"/>
    <col min="28" max="28" width="6.42578125" style="508" customWidth="1"/>
    <col min="29" max="16384" width="9.140625" style="5"/>
  </cols>
  <sheetData>
    <row r="1" spans="1:28" ht="15.75" x14ac:dyDescent="0.25">
      <c r="A1" s="519"/>
      <c r="B1" s="507"/>
      <c r="H1" s="466"/>
      <c r="I1" s="466"/>
      <c r="J1" s="466"/>
      <c r="K1" s="466"/>
      <c r="L1" s="466"/>
      <c r="M1" s="466"/>
      <c r="N1" s="466"/>
      <c r="O1" s="466"/>
      <c r="Y1" s="277"/>
      <c r="AA1" s="292"/>
    </row>
    <row r="2" spans="1:28" ht="20.25" customHeight="1" x14ac:dyDescent="0.2">
      <c r="A2" s="673" t="s">
        <v>404</v>
      </c>
      <c r="B2" s="673"/>
      <c r="C2" s="673"/>
      <c r="D2" s="673"/>
      <c r="E2" s="673"/>
      <c r="F2" s="673"/>
      <c r="G2" s="673"/>
      <c r="H2" s="673"/>
      <c r="I2" s="673"/>
      <c r="J2" s="673"/>
      <c r="K2" s="673"/>
      <c r="L2" s="673"/>
      <c r="M2" s="673"/>
      <c r="N2" s="673"/>
      <c r="O2" s="673"/>
      <c r="P2" s="673"/>
      <c r="Q2" s="673"/>
      <c r="R2" s="673"/>
      <c r="S2" s="673"/>
      <c r="T2" s="673"/>
      <c r="U2" s="673"/>
      <c r="V2" s="673"/>
      <c r="W2" s="673"/>
      <c r="X2" s="673"/>
      <c r="Y2" s="673"/>
      <c r="Z2" s="673"/>
      <c r="AA2" s="673"/>
      <c r="AB2" s="673"/>
    </row>
    <row r="3" spans="1:28" ht="15" customHeight="1" x14ac:dyDescent="0.2">
      <c r="A3" s="520"/>
      <c r="B3" s="513"/>
      <c r="C3" s="513"/>
      <c r="D3" s="513"/>
      <c r="E3" s="513"/>
      <c r="F3" s="513"/>
      <c r="G3" s="513"/>
      <c r="H3" s="513"/>
      <c r="I3" s="513"/>
      <c r="J3" s="548" t="s">
        <v>470</v>
      </c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</row>
    <row r="4" spans="1:28" s="7" customFormat="1" ht="54" customHeight="1" x14ac:dyDescent="0.2">
      <c r="A4" s="674" t="s">
        <v>1</v>
      </c>
      <c r="B4" s="666" t="s">
        <v>2</v>
      </c>
      <c r="C4" s="685" t="s">
        <v>709</v>
      </c>
      <c r="D4" s="685"/>
      <c r="E4" s="685"/>
      <c r="F4" s="685"/>
      <c r="G4" s="677" t="s">
        <v>5</v>
      </c>
      <c r="H4" s="678"/>
      <c r="I4" s="678"/>
      <c r="J4" s="678"/>
      <c r="K4" s="678"/>
      <c r="L4" s="678"/>
      <c r="M4" s="679"/>
      <c r="N4" s="661" t="s">
        <v>710</v>
      </c>
      <c r="O4" s="661"/>
      <c r="P4" s="661"/>
      <c r="Q4" s="661"/>
      <c r="R4" s="661"/>
      <c r="S4" s="661"/>
      <c r="T4" s="661"/>
      <c r="U4" s="661"/>
      <c r="V4" s="661"/>
      <c r="W4" s="661"/>
      <c r="X4" s="654" t="s">
        <v>711</v>
      </c>
      <c r="Y4" s="654"/>
      <c r="Z4" s="654" t="s">
        <v>752</v>
      </c>
      <c r="AA4" s="654"/>
    </row>
    <row r="5" spans="1:28" s="11" customFormat="1" ht="38.25" customHeight="1" x14ac:dyDescent="0.25">
      <c r="A5" s="675"/>
      <c r="B5" s="666"/>
      <c r="C5" s="665" t="s">
        <v>713</v>
      </c>
      <c r="D5" s="680" t="s">
        <v>714</v>
      </c>
      <c r="E5" s="680"/>
      <c r="F5" s="651" t="s">
        <v>715</v>
      </c>
      <c r="G5" s="666" t="s">
        <v>750</v>
      </c>
      <c r="H5" s="667" t="s">
        <v>717</v>
      </c>
      <c r="I5" s="667"/>
      <c r="J5" s="667"/>
      <c r="K5" s="668" t="s">
        <v>749</v>
      </c>
      <c r="L5" s="655" t="s">
        <v>719</v>
      </c>
      <c r="M5" s="656"/>
      <c r="N5" s="654" t="s">
        <v>720</v>
      </c>
      <c r="O5" s="654"/>
      <c r="P5" s="632" t="s">
        <v>721</v>
      </c>
      <c r="Q5" s="632"/>
      <c r="R5" s="632"/>
      <c r="S5" s="632"/>
      <c r="T5" s="661" t="s">
        <v>722</v>
      </c>
      <c r="U5" s="661"/>
      <c r="V5" s="661"/>
      <c r="W5" s="651" t="s">
        <v>723</v>
      </c>
      <c r="X5" s="662" t="s">
        <v>724</v>
      </c>
      <c r="Y5" s="654" t="s">
        <v>751</v>
      </c>
      <c r="Z5" s="681" t="s">
        <v>726</v>
      </c>
      <c r="AA5" s="682" t="s">
        <v>33</v>
      </c>
    </row>
    <row r="6" spans="1:28" s="11" customFormat="1" ht="24" customHeight="1" x14ac:dyDescent="0.25">
      <c r="A6" s="675"/>
      <c r="B6" s="666"/>
      <c r="C6" s="665"/>
      <c r="D6" s="665" t="s">
        <v>720</v>
      </c>
      <c r="E6" s="671" t="s">
        <v>727</v>
      </c>
      <c r="F6" s="651"/>
      <c r="G6" s="666"/>
      <c r="H6" s="672" t="s">
        <v>728</v>
      </c>
      <c r="I6" s="671" t="s">
        <v>729</v>
      </c>
      <c r="J6" s="671" t="s">
        <v>730</v>
      </c>
      <c r="K6" s="669"/>
      <c r="L6" s="657"/>
      <c r="M6" s="658"/>
      <c r="N6" s="654"/>
      <c r="O6" s="654"/>
      <c r="P6" s="632"/>
      <c r="Q6" s="632"/>
      <c r="R6" s="632"/>
      <c r="S6" s="632"/>
      <c r="T6" s="661"/>
      <c r="U6" s="661"/>
      <c r="V6" s="661"/>
      <c r="W6" s="651"/>
      <c r="X6" s="663"/>
      <c r="Y6" s="654"/>
      <c r="Z6" s="681"/>
      <c r="AA6" s="683"/>
    </row>
    <row r="7" spans="1:28" s="11" customFormat="1" ht="24.75" customHeight="1" x14ac:dyDescent="0.25">
      <c r="A7" s="675"/>
      <c r="B7" s="666"/>
      <c r="C7" s="665"/>
      <c r="D7" s="665"/>
      <c r="E7" s="671"/>
      <c r="F7" s="651"/>
      <c r="G7" s="666"/>
      <c r="H7" s="672"/>
      <c r="I7" s="671"/>
      <c r="J7" s="671"/>
      <c r="K7" s="669"/>
      <c r="L7" s="657"/>
      <c r="M7" s="658"/>
      <c r="N7" s="654"/>
      <c r="O7" s="654"/>
      <c r="P7" s="651" t="s">
        <v>19</v>
      </c>
      <c r="Q7" s="651" t="s">
        <v>20</v>
      </c>
      <c r="R7" s="651" t="s">
        <v>21</v>
      </c>
      <c r="S7" s="651" t="s">
        <v>22</v>
      </c>
      <c r="T7" s="651" t="s">
        <v>24</v>
      </c>
      <c r="U7" s="651" t="s">
        <v>731</v>
      </c>
      <c r="V7" s="651" t="s">
        <v>732</v>
      </c>
      <c r="W7" s="651"/>
      <c r="X7" s="663"/>
      <c r="Y7" s="654"/>
      <c r="Z7" s="681"/>
      <c r="AA7" s="683"/>
    </row>
    <row r="8" spans="1:28" s="11" customFormat="1" ht="24.75" customHeight="1" x14ac:dyDescent="0.25">
      <c r="A8" s="675"/>
      <c r="B8" s="666"/>
      <c r="C8" s="665"/>
      <c r="D8" s="665"/>
      <c r="E8" s="671"/>
      <c r="F8" s="651"/>
      <c r="G8" s="666"/>
      <c r="H8" s="672"/>
      <c r="I8" s="671"/>
      <c r="J8" s="671"/>
      <c r="K8" s="669"/>
      <c r="L8" s="659"/>
      <c r="M8" s="660"/>
      <c r="N8" s="654"/>
      <c r="O8" s="654"/>
      <c r="P8" s="652"/>
      <c r="Q8" s="651"/>
      <c r="R8" s="651"/>
      <c r="S8" s="651"/>
      <c r="T8" s="651"/>
      <c r="U8" s="651"/>
      <c r="V8" s="651"/>
      <c r="W8" s="651"/>
      <c r="X8" s="663"/>
      <c r="Y8" s="654"/>
      <c r="Z8" s="681"/>
      <c r="AA8" s="683"/>
    </row>
    <row r="9" spans="1:28" s="11" customFormat="1" ht="27" customHeight="1" x14ac:dyDescent="0.25">
      <c r="A9" s="676"/>
      <c r="B9" s="666"/>
      <c r="C9" s="665"/>
      <c r="D9" s="665"/>
      <c r="E9" s="671"/>
      <c r="F9" s="651"/>
      <c r="G9" s="666"/>
      <c r="H9" s="672"/>
      <c r="I9" s="671"/>
      <c r="J9" s="671"/>
      <c r="K9" s="670"/>
      <c r="L9" s="472" t="s">
        <v>733</v>
      </c>
      <c r="M9" s="472" t="s">
        <v>33</v>
      </c>
      <c r="N9" s="457" t="s">
        <v>734</v>
      </c>
      <c r="O9" s="458" t="s">
        <v>735</v>
      </c>
      <c r="P9" s="653"/>
      <c r="Q9" s="651"/>
      <c r="R9" s="651"/>
      <c r="S9" s="651"/>
      <c r="T9" s="651"/>
      <c r="U9" s="651"/>
      <c r="V9" s="651"/>
      <c r="W9" s="651"/>
      <c r="X9" s="664"/>
      <c r="Y9" s="654"/>
      <c r="Z9" s="681"/>
      <c r="AA9" s="684"/>
    </row>
    <row r="10" spans="1:28" s="19" customFormat="1" ht="12" customHeight="1" x14ac:dyDescent="0.25">
      <c r="A10" s="521" t="s">
        <v>37</v>
      </c>
      <c r="B10" s="288" t="s">
        <v>38</v>
      </c>
      <c r="C10" s="288" t="s">
        <v>39</v>
      </c>
      <c r="D10" s="288" t="s">
        <v>40</v>
      </c>
      <c r="E10" s="288" t="s">
        <v>41</v>
      </c>
      <c r="F10" s="288" t="s">
        <v>42</v>
      </c>
      <c r="G10" s="288" t="s">
        <v>43</v>
      </c>
      <c r="H10" s="288" t="s">
        <v>44</v>
      </c>
      <c r="I10" s="288" t="s">
        <v>45</v>
      </c>
      <c r="J10" s="288" t="s">
        <v>46</v>
      </c>
      <c r="K10" s="288" t="s">
        <v>47</v>
      </c>
      <c r="L10" s="288" t="s">
        <v>48</v>
      </c>
      <c r="M10" s="288" t="s">
        <v>49</v>
      </c>
      <c r="N10" s="288" t="s">
        <v>50</v>
      </c>
      <c r="O10" s="288" t="s">
        <v>51</v>
      </c>
      <c r="P10" s="288" t="s">
        <v>52</v>
      </c>
      <c r="Q10" s="288" t="s">
        <v>53</v>
      </c>
      <c r="R10" s="288" t="s">
        <v>54</v>
      </c>
      <c r="S10" s="288" t="s">
        <v>55</v>
      </c>
      <c r="T10" s="288" t="s">
        <v>57</v>
      </c>
      <c r="U10" s="288" t="s">
        <v>58</v>
      </c>
      <c r="V10" s="288" t="s">
        <v>59</v>
      </c>
      <c r="W10" s="288" t="s">
        <v>60</v>
      </c>
      <c r="X10" s="288" t="s">
        <v>61</v>
      </c>
      <c r="Y10" s="288" t="s">
        <v>62</v>
      </c>
      <c r="Z10" s="288" t="s">
        <v>63</v>
      </c>
      <c r="AA10" s="288" t="s">
        <v>402</v>
      </c>
    </row>
    <row r="11" spans="1:28" ht="21" x14ac:dyDescent="0.2">
      <c r="A11" s="522" t="s">
        <v>736</v>
      </c>
      <c r="B11" s="54">
        <f>B12+B13+B14</f>
        <v>2850</v>
      </c>
      <c r="C11" s="54">
        <f t="shared" ref="C11:N11" si="0">C12+C13+C14</f>
        <v>2603</v>
      </c>
      <c r="D11" s="54">
        <f t="shared" si="0"/>
        <v>2153</v>
      </c>
      <c r="E11" s="54">
        <f t="shared" si="0"/>
        <v>156</v>
      </c>
      <c r="F11" s="54">
        <f t="shared" si="0"/>
        <v>450</v>
      </c>
      <c r="G11" s="54">
        <f>G12+G13+G14</f>
        <v>1430</v>
      </c>
      <c r="H11" s="54">
        <f t="shared" si="0"/>
        <v>1281</v>
      </c>
      <c r="I11" s="54">
        <f t="shared" si="0"/>
        <v>116</v>
      </c>
      <c r="J11" s="54">
        <f t="shared" si="0"/>
        <v>33</v>
      </c>
      <c r="K11" s="229">
        <f>G11/D11</f>
        <v>0.66418950301904323</v>
      </c>
      <c r="L11" s="54">
        <f t="shared" si="0"/>
        <v>1388</v>
      </c>
      <c r="M11" s="229">
        <f>L11/G11</f>
        <v>0.9706293706293706</v>
      </c>
      <c r="N11" s="54">
        <f t="shared" si="0"/>
        <v>718</v>
      </c>
      <c r="O11" s="274">
        <f>N11/D11</f>
        <v>0.33348815606130983</v>
      </c>
      <c r="P11" s="54">
        <f t="shared" ref="P11:W11" si="1">P12+P13+P14</f>
        <v>168</v>
      </c>
      <c r="Q11" s="54">
        <f t="shared" si="1"/>
        <v>23</v>
      </c>
      <c r="R11" s="54">
        <f t="shared" si="1"/>
        <v>5</v>
      </c>
      <c r="S11" s="54">
        <f t="shared" si="1"/>
        <v>6</v>
      </c>
      <c r="T11" s="54">
        <f t="shared" si="1"/>
        <v>56</v>
      </c>
      <c r="U11" s="54">
        <f t="shared" si="1"/>
        <v>135</v>
      </c>
      <c r="V11" s="54">
        <f t="shared" si="1"/>
        <v>35</v>
      </c>
      <c r="W11" s="54">
        <f t="shared" si="1"/>
        <v>290</v>
      </c>
      <c r="X11" s="275">
        <f>G11+N11</f>
        <v>2148</v>
      </c>
      <c r="Y11" s="229">
        <f>X11/D11</f>
        <v>0.997677659080353</v>
      </c>
      <c r="Z11" s="54">
        <f>Z12+Z13+Z14</f>
        <v>5</v>
      </c>
      <c r="AA11" s="476">
        <f>Z11/D11</f>
        <v>2.3223409196470044E-3</v>
      </c>
      <c r="AB11" s="5"/>
    </row>
    <row r="12" spans="1:28" ht="22.5" x14ac:dyDescent="0.2">
      <c r="A12" s="523" t="s">
        <v>737</v>
      </c>
      <c r="B12" s="54">
        <f>B16+B19+B20</f>
        <v>2563</v>
      </c>
      <c r="C12" s="54">
        <f t="shared" ref="C12:X12" si="2">C16+C19+C20</f>
        <v>2381</v>
      </c>
      <c r="D12" s="54">
        <f t="shared" si="2"/>
        <v>1969</v>
      </c>
      <c r="E12" s="54">
        <f t="shared" si="2"/>
        <v>151</v>
      </c>
      <c r="F12" s="54">
        <f t="shared" si="2"/>
        <v>412</v>
      </c>
      <c r="G12" s="54">
        <f>G16+G19+G20</f>
        <v>1286</v>
      </c>
      <c r="H12" s="54">
        <f t="shared" si="2"/>
        <v>1137</v>
      </c>
      <c r="I12" s="54">
        <f t="shared" si="2"/>
        <v>116</v>
      </c>
      <c r="J12" s="54">
        <f t="shared" si="2"/>
        <v>33</v>
      </c>
      <c r="K12" s="229">
        <f t="shared" ref="K12:K75" si="3">G12/D12</f>
        <v>0.65312341289994924</v>
      </c>
      <c r="L12" s="54">
        <f t="shared" si="2"/>
        <v>1262</v>
      </c>
      <c r="M12" s="229">
        <f t="shared" ref="M12:M75" si="4">L12/G12</f>
        <v>0.98133748055987557</v>
      </c>
      <c r="N12" s="54">
        <f t="shared" si="2"/>
        <v>678</v>
      </c>
      <c r="O12" s="274">
        <f t="shared" ref="O12:O75" si="5">N12/D12</f>
        <v>0.34433722701879127</v>
      </c>
      <c r="P12" s="54">
        <f t="shared" si="2"/>
        <v>162</v>
      </c>
      <c r="Q12" s="54">
        <f t="shared" si="2"/>
        <v>20</v>
      </c>
      <c r="R12" s="54">
        <f t="shared" si="2"/>
        <v>5</v>
      </c>
      <c r="S12" s="54">
        <f t="shared" si="2"/>
        <v>6</v>
      </c>
      <c r="T12" s="54">
        <f t="shared" si="2"/>
        <v>56</v>
      </c>
      <c r="U12" s="54">
        <f t="shared" si="2"/>
        <v>128</v>
      </c>
      <c r="V12" s="54">
        <f t="shared" si="2"/>
        <v>35</v>
      </c>
      <c r="W12" s="54">
        <f t="shared" si="2"/>
        <v>266</v>
      </c>
      <c r="X12" s="54">
        <f t="shared" si="2"/>
        <v>1964</v>
      </c>
      <c r="Y12" s="229">
        <f t="shared" ref="Y12:Y75" si="6">X12/D12</f>
        <v>0.99746063991874045</v>
      </c>
      <c r="Z12" s="54">
        <f>Z16+Z19+Z20</f>
        <v>5</v>
      </c>
      <c r="AA12" s="476">
        <f t="shared" ref="AA12:AA22" si="7">Z12/D12</f>
        <v>2.5393600812595226E-3</v>
      </c>
      <c r="AB12" s="5"/>
    </row>
    <row r="13" spans="1:28" x14ac:dyDescent="0.2">
      <c r="A13" s="524" t="s">
        <v>738</v>
      </c>
      <c r="B13" s="54">
        <f>B17</f>
        <v>113</v>
      </c>
      <c r="C13" s="54">
        <f t="shared" ref="C13:X14" si="8">C17</f>
        <v>105</v>
      </c>
      <c r="D13" s="54">
        <f t="shared" si="8"/>
        <v>89</v>
      </c>
      <c r="E13" s="54">
        <f t="shared" si="8"/>
        <v>5</v>
      </c>
      <c r="F13" s="54">
        <f t="shared" si="8"/>
        <v>16</v>
      </c>
      <c r="G13" s="54">
        <f t="shared" si="8"/>
        <v>68</v>
      </c>
      <c r="H13" s="54">
        <f t="shared" si="8"/>
        <v>68</v>
      </c>
      <c r="I13" s="54">
        <f t="shared" si="8"/>
        <v>0</v>
      </c>
      <c r="J13" s="54">
        <f t="shared" si="8"/>
        <v>0</v>
      </c>
      <c r="K13" s="229">
        <f t="shared" si="3"/>
        <v>0.7640449438202247</v>
      </c>
      <c r="L13" s="54">
        <f t="shared" si="8"/>
        <v>67</v>
      </c>
      <c r="M13" s="229">
        <f t="shared" si="4"/>
        <v>0.98529411764705888</v>
      </c>
      <c r="N13" s="54">
        <f t="shared" si="8"/>
        <v>21</v>
      </c>
      <c r="O13" s="274">
        <f t="shared" si="5"/>
        <v>0.23595505617977527</v>
      </c>
      <c r="P13" s="54">
        <f t="shared" si="8"/>
        <v>3</v>
      </c>
      <c r="Q13" s="54">
        <f t="shared" si="8"/>
        <v>2</v>
      </c>
      <c r="R13" s="54">
        <f t="shared" si="8"/>
        <v>0</v>
      </c>
      <c r="S13" s="54">
        <f t="shared" si="8"/>
        <v>0</v>
      </c>
      <c r="T13" s="54">
        <f t="shared" si="8"/>
        <v>0</v>
      </c>
      <c r="U13" s="54">
        <f t="shared" si="8"/>
        <v>7</v>
      </c>
      <c r="V13" s="54">
        <f t="shared" si="8"/>
        <v>0</v>
      </c>
      <c r="W13" s="54">
        <f t="shared" si="8"/>
        <v>9</v>
      </c>
      <c r="X13" s="54">
        <f t="shared" si="8"/>
        <v>89</v>
      </c>
      <c r="Y13" s="229">
        <f t="shared" si="6"/>
        <v>1</v>
      </c>
      <c r="Z13" s="54">
        <f>Z17</f>
        <v>0</v>
      </c>
      <c r="AA13" s="476">
        <f t="shared" si="7"/>
        <v>0</v>
      </c>
      <c r="AB13" s="5"/>
    </row>
    <row r="14" spans="1:28" x14ac:dyDescent="0.2">
      <c r="A14" s="524" t="s">
        <v>739</v>
      </c>
      <c r="B14" s="54">
        <f>B18</f>
        <v>174</v>
      </c>
      <c r="C14" s="54">
        <f t="shared" si="8"/>
        <v>117</v>
      </c>
      <c r="D14" s="54">
        <f t="shared" si="8"/>
        <v>95</v>
      </c>
      <c r="E14" s="54">
        <f t="shared" si="8"/>
        <v>0</v>
      </c>
      <c r="F14" s="54">
        <f t="shared" si="8"/>
        <v>22</v>
      </c>
      <c r="G14" s="54">
        <f t="shared" si="8"/>
        <v>76</v>
      </c>
      <c r="H14" s="54">
        <f t="shared" si="8"/>
        <v>76</v>
      </c>
      <c r="I14" s="54">
        <f t="shared" si="8"/>
        <v>0</v>
      </c>
      <c r="J14" s="54">
        <f t="shared" si="8"/>
        <v>0</v>
      </c>
      <c r="K14" s="229">
        <f t="shared" si="3"/>
        <v>0.8</v>
      </c>
      <c r="L14" s="54">
        <f t="shared" si="8"/>
        <v>59</v>
      </c>
      <c r="M14" s="229">
        <f t="shared" si="4"/>
        <v>0.77631578947368418</v>
      </c>
      <c r="N14" s="54">
        <f t="shared" si="8"/>
        <v>19</v>
      </c>
      <c r="O14" s="274">
        <f t="shared" si="5"/>
        <v>0.2</v>
      </c>
      <c r="P14" s="54">
        <f t="shared" si="8"/>
        <v>3</v>
      </c>
      <c r="Q14" s="54">
        <f t="shared" si="8"/>
        <v>1</v>
      </c>
      <c r="R14" s="54">
        <f t="shared" si="8"/>
        <v>0</v>
      </c>
      <c r="S14" s="54">
        <f t="shared" si="8"/>
        <v>0</v>
      </c>
      <c r="T14" s="54">
        <f t="shared" si="8"/>
        <v>0</v>
      </c>
      <c r="U14" s="54">
        <f t="shared" si="8"/>
        <v>0</v>
      </c>
      <c r="V14" s="54">
        <f t="shared" si="8"/>
        <v>0</v>
      </c>
      <c r="W14" s="54">
        <f t="shared" si="8"/>
        <v>15</v>
      </c>
      <c r="X14" s="54">
        <f t="shared" si="8"/>
        <v>95</v>
      </c>
      <c r="Y14" s="229">
        <f t="shared" si="6"/>
        <v>1</v>
      </c>
      <c r="Z14" s="54">
        <f>Z18</f>
        <v>0</v>
      </c>
      <c r="AA14" s="476">
        <f t="shared" si="7"/>
        <v>0</v>
      </c>
      <c r="AB14" s="5"/>
    </row>
    <row r="15" spans="1:28" x14ac:dyDescent="0.2">
      <c r="A15" s="525" t="s">
        <v>65</v>
      </c>
      <c r="B15" s="289">
        <f>B16+B17+B18</f>
        <v>2580</v>
      </c>
      <c r="C15" s="289">
        <f>C16+C17+C18</f>
        <v>2394</v>
      </c>
      <c r="D15" s="289">
        <f t="shared" ref="D15:L15" si="9">D16+D17+D18</f>
        <v>1999</v>
      </c>
      <c r="E15" s="289">
        <f t="shared" si="9"/>
        <v>152</v>
      </c>
      <c r="F15" s="289">
        <f t="shared" si="9"/>
        <v>395</v>
      </c>
      <c r="G15" s="54">
        <f t="shared" ref="G15:G79" si="10">H15+I15+J15</f>
        <v>1344</v>
      </c>
      <c r="H15" s="289">
        <f t="shared" si="9"/>
        <v>1195</v>
      </c>
      <c r="I15" s="289">
        <f t="shared" si="9"/>
        <v>116</v>
      </c>
      <c r="J15" s="289">
        <f t="shared" si="9"/>
        <v>33</v>
      </c>
      <c r="K15" s="229">
        <f t="shared" si="3"/>
        <v>0.67233616808404206</v>
      </c>
      <c r="L15" s="289">
        <f t="shared" si="9"/>
        <v>1303</v>
      </c>
      <c r="M15" s="229">
        <f t="shared" si="4"/>
        <v>0.96949404761904767</v>
      </c>
      <c r="N15" s="33">
        <f>P15+Q15+R15+S15+U15+W15+V15+T15</f>
        <v>650</v>
      </c>
      <c r="O15" s="274">
        <f t="shared" si="5"/>
        <v>0.32516258129064535</v>
      </c>
      <c r="P15" s="289">
        <f t="shared" ref="P15:W15" si="11">P16+P17+P18</f>
        <v>165</v>
      </c>
      <c r="Q15" s="289">
        <f t="shared" si="11"/>
        <v>23</v>
      </c>
      <c r="R15" s="289">
        <f t="shared" si="11"/>
        <v>1</v>
      </c>
      <c r="S15" s="289">
        <f t="shared" si="11"/>
        <v>4</v>
      </c>
      <c r="T15" s="289">
        <f t="shared" si="11"/>
        <v>17</v>
      </c>
      <c r="U15" s="289">
        <f t="shared" si="11"/>
        <v>135</v>
      </c>
      <c r="V15" s="289">
        <f t="shared" si="11"/>
        <v>35</v>
      </c>
      <c r="W15" s="289">
        <f t="shared" si="11"/>
        <v>270</v>
      </c>
      <c r="X15" s="275">
        <f t="shared" ref="X15:X20" si="12">G15+N15</f>
        <v>1994</v>
      </c>
      <c r="Y15" s="229">
        <f t="shared" si="6"/>
        <v>0.9974987493746873</v>
      </c>
      <c r="Z15" s="289">
        <f>Z16+Z17+Z18</f>
        <v>5</v>
      </c>
      <c r="AA15" s="476">
        <f t="shared" si="7"/>
        <v>2.5012506253126563E-3</v>
      </c>
      <c r="AB15" s="5"/>
    </row>
    <row r="16" spans="1:28" x14ac:dyDescent="0.2">
      <c r="A16" s="526" t="s">
        <v>740</v>
      </c>
      <c r="B16" s="54">
        <f>B22+B28+B35+B41+B49+B55+B67+B69+B80+B82+B88+B92+B96+B106+B110+B115+B123+B134</f>
        <v>2293</v>
      </c>
      <c r="C16" s="54">
        <f t="shared" ref="C16:L16" si="13">C22+C28+C35+C41+C49+C55+C67+C69+C80+C82+C88+C92+C96+C106+C110+C115+C123+C134</f>
        <v>2172</v>
      </c>
      <c r="D16" s="54">
        <f t="shared" si="13"/>
        <v>1815</v>
      </c>
      <c r="E16" s="54">
        <f t="shared" si="13"/>
        <v>147</v>
      </c>
      <c r="F16" s="54">
        <f t="shared" si="13"/>
        <v>357</v>
      </c>
      <c r="G16" s="467">
        <f>H16+I16+J16</f>
        <v>1200</v>
      </c>
      <c r="H16" s="467">
        <f>H22+H28+H35+H41+H49+H55+H67+H69+H80+H82+H88+H92+H96+H106+H110+H115+H123+H134</f>
        <v>1051</v>
      </c>
      <c r="I16" s="467">
        <f>I22+I28+I35+I41+I49+I55+I67+I69+I80+I82+I88+I92+I96+I106+I110+I115+I123+I134</f>
        <v>116</v>
      </c>
      <c r="J16" s="54">
        <f t="shared" si="13"/>
        <v>33</v>
      </c>
      <c r="K16" s="229">
        <f t="shared" si="3"/>
        <v>0.66115702479338845</v>
      </c>
      <c r="L16" s="54">
        <f t="shared" si="13"/>
        <v>1177</v>
      </c>
      <c r="M16" s="229">
        <f t="shared" si="4"/>
        <v>0.98083333333333333</v>
      </c>
      <c r="N16" s="33">
        <f t="shared" ref="N16:N20" si="14">P16+Q16+R16+S16+U16+W16+V16+T16</f>
        <v>610</v>
      </c>
      <c r="O16" s="274">
        <f t="shared" si="5"/>
        <v>0.33608815426997246</v>
      </c>
      <c r="P16" s="54">
        <f t="shared" ref="P16:W16" si="15">P22+P28+P35+P41+P49+P55+P67+P69+P80+P82+P88+P92+P96+P106+P110+P115+P123+P134</f>
        <v>159</v>
      </c>
      <c r="Q16" s="54">
        <f t="shared" si="15"/>
        <v>20</v>
      </c>
      <c r="R16" s="54">
        <f t="shared" si="15"/>
        <v>1</v>
      </c>
      <c r="S16" s="54">
        <f t="shared" si="15"/>
        <v>4</v>
      </c>
      <c r="T16" s="54">
        <f t="shared" si="15"/>
        <v>17</v>
      </c>
      <c r="U16" s="54">
        <f t="shared" si="15"/>
        <v>128</v>
      </c>
      <c r="V16" s="54">
        <f t="shared" si="15"/>
        <v>35</v>
      </c>
      <c r="W16" s="54">
        <f t="shared" si="15"/>
        <v>246</v>
      </c>
      <c r="X16" s="275">
        <f t="shared" si="12"/>
        <v>1810</v>
      </c>
      <c r="Y16" s="229">
        <f t="shared" si="6"/>
        <v>0.99724517906336085</v>
      </c>
      <c r="Z16" s="54">
        <f>Z22+Z28+Z35+Z41+Z49+Z55+Z67+Z69+Z80+Z82+Z88+Z92+Z96+Z106+Z110+Z115+Z123+Z134</f>
        <v>5</v>
      </c>
      <c r="AA16" s="476">
        <f t="shared" si="7"/>
        <v>2.7548209366391185E-3</v>
      </c>
      <c r="AB16" s="5"/>
    </row>
    <row r="17" spans="1:28" x14ac:dyDescent="0.2">
      <c r="A17" s="527" t="s">
        <v>741</v>
      </c>
      <c r="B17" s="289">
        <f>B150</f>
        <v>113</v>
      </c>
      <c r="C17" s="289">
        <f t="shared" ref="C17:J17" si="16">C150</f>
        <v>105</v>
      </c>
      <c r="D17" s="289">
        <f t="shared" si="16"/>
        <v>89</v>
      </c>
      <c r="E17" s="289">
        <f t="shared" si="16"/>
        <v>5</v>
      </c>
      <c r="F17" s="289">
        <f t="shared" si="16"/>
        <v>16</v>
      </c>
      <c r="G17" s="54">
        <f t="shared" si="10"/>
        <v>68</v>
      </c>
      <c r="H17" s="289">
        <f t="shared" si="16"/>
        <v>68</v>
      </c>
      <c r="I17" s="289">
        <f t="shared" si="16"/>
        <v>0</v>
      </c>
      <c r="J17" s="289">
        <f t="shared" si="16"/>
        <v>0</v>
      </c>
      <c r="K17" s="229">
        <f t="shared" si="3"/>
        <v>0.7640449438202247</v>
      </c>
      <c r="L17" s="289">
        <f>L150</f>
        <v>67</v>
      </c>
      <c r="M17" s="229">
        <f t="shared" si="4"/>
        <v>0.98529411764705888</v>
      </c>
      <c r="N17" s="33">
        <f t="shared" si="14"/>
        <v>21</v>
      </c>
      <c r="O17" s="274">
        <f t="shared" si="5"/>
        <v>0.23595505617977527</v>
      </c>
      <c r="P17" s="289">
        <f t="shared" ref="P17:W17" si="17">P150</f>
        <v>3</v>
      </c>
      <c r="Q17" s="289">
        <f t="shared" si="17"/>
        <v>2</v>
      </c>
      <c r="R17" s="289">
        <f t="shared" si="17"/>
        <v>0</v>
      </c>
      <c r="S17" s="289">
        <f t="shared" si="17"/>
        <v>0</v>
      </c>
      <c r="T17" s="289">
        <f t="shared" si="17"/>
        <v>0</v>
      </c>
      <c r="U17" s="289">
        <f t="shared" si="17"/>
        <v>7</v>
      </c>
      <c r="V17" s="289">
        <f t="shared" si="17"/>
        <v>0</v>
      </c>
      <c r="W17" s="289">
        <f t="shared" si="17"/>
        <v>9</v>
      </c>
      <c r="X17" s="275">
        <f t="shared" si="12"/>
        <v>89</v>
      </c>
      <c r="Y17" s="229">
        <f t="shared" si="6"/>
        <v>1</v>
      </c>
      <c r="Z17" s="289">
        <f>Z150</f>
        <v>0</v>
      </c>
      <c r="AA17" s="476">
        <f t="shared" si="7"/>
        <v>0</v>
      </c>
      <c r="AB17" s="5"/>
    </row>
    <row r="18" spans="1:28" x14ac:dyDescent="0.2">
      <c r="A18" s="527" t="s">
        <v>742</v>
      </c>
      <c r="B18" s="289">
        <f>B136</f>
        <v>174</v>
      </c>
      <c r="C18" s="289">
        <f t="shared" ref="C18:J18" si="18">C136</f>
        <v>117</v>
      </c>
      <c r="D18" s="289">
        <f t="shared" si="18"/>
        <v>95</v>
      </c>
      <c r="E18" s="289">
        <f t="shared" si="18"/>
        <v>0</v>
      </c>
      <c r="F18" s="289">
        <f t="shared" si="18"/>
        <v>22</v>
      </c>
      <c r="G18" s="54">
        <f t="shared" si="10"/>
        <v>76</v>
      </c>
      <c r="H18" s="289">
        <f t="shared" si="18"/>
        <v>76</v>
      </c>
      <c r="I18" s="289">
        <f t="shared" si="18"/>
        <v>0</v>
      </c>
      <c r="J18" s="289">
        <f t="shared" si="18"/>
        <v>0</v>
      </c>
      <c r="K18" s="229">
        <f t="shared" si="3"/>
        <v>0.8</v>
      </c>
      <c r="L18" s="289">
        <f>L136</f>
        <v>59</v>
      </c>
      <c r="M18" s="229">
        <f t="shared" si="4"/>
        <v>0.77631578947368418</v>
      </c>
      <c r="N18" s="33">
        <f t="shared" si="14"/>
        <v>19</v>
      </c>
      <c r="O18" s="274">
        <f t="shared" si="5"/>
        <v>0.2</v>
      </c>
      <c r="P18" s="289">
        <f t="shared" ref="P18:W18" si="19">P136</f>
        <v>3</v>
      </c>
      <c r="Q18" s="289">
        <f t="shared" si="19"/>
        <v>1</v>
      </c>
      <c r="R18" s="289">
        <f t="shared" si="19"/>
        <v>0</v>
      </c>
      <c r="S18" s="289">
        <f t="shared" si="19"/>
        <v>0</v>
      </c>
      <c r="T18" s="289">
        <f t="shared" si="19"/>
        <v>0</v>
      </c>
      <c r="U18" s="289">
        <f t="shared" si="19"/>
        <v>0</v>
      </c>
      <c r="V18" s="289">
        <f t="shared" si="19"/>
        <v>0</v>
      </c>
      <c r="W18" s="289">
        <f t="shared" si="19"/>
        <v>15</v>
      </c>
      <c r="X18" s="275">
        <f t="shared" si="12"/>
        <v>95</v>
      </c>
      <c r="Y18" s="229">
        <f t="shared" si="6"/>
        <v>1</v>
      </c>
      <c r="Z18" s="289">
        <f>Z136</f>
        <v>0</v>
      </c>
      <c r="AA18" s="476">
        <f t="shared" si="7"/>
        <v>0</v>
      </c>
      <c r="AB18" s="5"/>
    </row>
    <row r="19" spans="1:28" x14ac:dyDescent="0.2">
      <c r="A19" s="524" t="s">
        <v>743</v>
      </c>
      <c r="B19" s="289">
        <f t="shared" ref="B19:J19" si="20">B158</f>
        <v>170</v>
      </c>
      <c r="C19" s="289">
        <f t="shared" si="20"/>
        <v>141</v>
      </c>
      <c r="D19" s="289">
        <f t="shared" si="20"/>
        <v>86</v>
      </c>
      <c r="E19" s="289">
        <f t="shared" si="20"/>
        <v>4</v>
      </c>
      <c r="F19" s="289">
        <f t="shared" si="20"/>
        <v>55</v>
      </c>
      <c r="G19" s="54">
        <f t="shared" si="10"/>
        <v>44</v>
      </c>
      <c r="H19" s="289">
        <f t="shared" si="20"/>
        <v>44</v>
      </c>
      <c r="I19" s="289">
        <f t="shared" si="20"/>
        <v>0</v>
      </c>
      <c r="J19" s="289">
        <f t="shared" si="20"/>
        <v>0</v>
      </c>
      <c r="K19" s="229">
        <f t="shared" si="3"/>
        <v>0.51162790697674421</v>
      </c>
      <c r="L19" s="289">
        <f>L158</f>
        <v>43</v>
      </c>
      <c r="M19" s="229">
        <f t="shared" si="4"/>
        <v>0.97727272727272729</v>
      </c>
      <c r="N19" s="33">
        <f t="shared" si="14"/>
        <v>42</v>
      </c>
      <c r="O19" s="274">
        <f t="shared" si="5"/>
        <v>0.48837209302325579</v>
      </c>
      <c r="P19" s="289">
        <f t="shared" ref="P19:W19" si="21">P158</f>
        <v>3</v>
      </c>
      <c r="Q19" s="289">
        <f t="shared" si="21"/>
        <v>0</v>
      </c>
      <c r="R19" s="289">
        <f t="shared" si="21"/>
        <v>3</v>
      </c>
      <c r="S19" s="289">
        <f t="shared" si="21"/>
        <v>1</v>
      </c>
      <c r="T19" s="289">
        <f t="shared" si="21"/>
        <v>27</v>
      </c>
      <c r="U19" s="289">
        <f t="shared" si="21"/>
        <v>0</v>
      </c>
      <c r="V19" s="289">
        <f t="shared" si="21"/>
        <v>0</v>
      </c>
      <c r="W19" s="289">
        <f t="shared" si="21"/>
        <v>8</v>
      </c>
      <c r="X19" s="275">
        <f t="shared" si="12"/>
        <v>86</v>
      </c>
      <c r="Y19" s="229">
        <f t="shared" si="6"/>
        <v>1</v>
      </c>
      <c r="Z19" s="289">
        <f>Z158</f>
        <v>0</v>
      </c>
      <c r="AA19" s="476">
        <f t="shared" si="7"/>
        <v>0</v>
      </c>
      <c r="AB19" s="5"/>
    </row>
    <row r="20" spans="1:28" x14ac:dyDescent="0.2">
      <c r="A20" s="524" t="s">
        <v>744</v>
      </c>
      <c r="B20" s="54">
        <f t="shared" ref="B20:J20" si="22">B165</f>
        <v>100</v>
      </c>
      <c r="C20" s="54">
        <f t="shared" si="22"/>
        <v>68</v>
      </c>
      <c r="D20" s="54">
        <f t="shared" si="22"/>
        <v>68</v>
      </c>
      <c r="E20" s="54">
        <f t="shared" si="22"/>
        <v>0</v>
      </c>
      <c r="F20" s="54">
        <f t="shared" si="22"/>
        <v>0</v>
      </c>
      <c r="G20" s="54">
        <f t="shared" si="10"/>
        <v>42</v>
      </c>
      <c r="H20" s="54">
        <f t="shared" si="22"/>
        <v>42</v>
      </c>
      <c r="I20" s="54">
        <f t="shared" si="22"/>
        <v>0</v>
      </c>
      <c r="J20" s="54">
        <f t="shared" si="22"/>
        <v>0</v>
      </c>
      <c r="K20" s="229">
        <f t="shared" si="3"/>
        <v>0.61764705882352944</v>
      </c>
      <c r="L20" s="54">
        <f>L165</f>
        <v>42</v>
      </c>
      <c r="M20" s="229">
        <f t="shared" si="4"/>
        <v>1</v>
      </c>
      <c r="N20" s="33">
        <f t="shared" si="14"/>
        <v>26</v>
      </c>
      <c r="O20" s="274">
        <f t="shared" si="5"/>
        <v>0.38235294117647056</v>
      </c>
      <c r="P20" s="54">
        <f t="shared" ref="P20:W20" si="23">P165</f>
        <v>0</v>
      </c>
      <c r="Q20" s="54">
        <f t="shared" si="23"/>
        <v>0</v>
      </c>
      <c r="R20" s="54">
        <f t="shared" si="23"/>
        <v>1</v>
      </c>
      <c r="S20" s="54">
        <f t="shared" si="23"/>
        <v>1</v>
      </c>
      <c r="T20" s="54">
        <f t="shared" si="23"/>
        <v>12</v>
      </c>
      <c r="U20" s="54">
        <f t="shared" si="23"/>
        <v>0</v>
      </c>
      <c r="V20" s="54">
        <f t="shared" si="23"/>
        <v>0</v>
      </c>
      <c r="W20" s="54">
        <f t="shared" si="23"/>
        <v>12</v>
      </c>
      <c r="X20" s="275">
        <f t="shared" si="12"/>
        <v>68</v>
      </c>
      <c r="Y20" s="229">
        <f t="shared" si="6"/>
        <v>1</v>
      </c>
      <c r="Z20" s="54">
        <f>Z165</f>
        <v>0</v>
      </c>
      <c r="AA20" s="476">
        <f t="shared" si="7"/>
        <v>0</v>
      </c>
      <c r="AB20" s="5"/>
    </row>
    <row r="21" spans="1:28" x14ac:dyDescent="0.2">
      <c r="A21" s="528" t="s">
        <v>745</v>
      </c>
      <c r="B21" s="54">
        <v>2293</v>
      </c>
      <c r="C21" s="54">
        <v>2172</v>
      </c>
      <c r="D21" s="54">
        <v>1815</v>
      </c>
      <c r="E21" s="54">
        <v>147</v>
      </c>
      <c r="F21" s="54">
        <v>357</v>
      </c>
      <c r="G21" s="469">
        <f>G22+G28+G35+G41+G49+G55+G67+G69+G80+G82+G88+G92+G96+G106+G110+G115+G123+G134</f>
        <v>1200</v>
      </c>
      <c r="H21" s="469">
        <f t="shared" ref="H21:J21" si="24">H22+H28+H35+H41+H49+H55+H67+H69+H80+H82+H88+H92+H96+H106+H110+H115+H123+H134</f>
        <v>1051</v>
      </c>
      <c r="I21" s="469">
        <f t="shared" si="24"/>
        <v>116</v>
      </c>
      <c r="J21" s="469">
        <f t="shared" si="24"/>
        <v>33</v>
      </c>
      <c r="K21" s="229">
        <f t="shared" si="3"/>
        <v>0.66115702479338845</v>
      </c>
      <c r="L21" s="469">
        <f>L22+L28+L35+L41+L49+L55+L67+L69+L80+L82+L88+L92+L96+L106+L110+L115+L123+L134</f>
        <v>1177</v>
      </c>
      <c r="M21" s="229">
        <f t="shared" si="4"/>
        <v>0.98083333333333333</v>
      </c>
      <c r="N21" s="33">
        <v>610</v>
      </c>
      <c r="O21" s="274">
        <f t="shared" si="5"/>
        <v>0.33608815426997246</v>
      </c>
      <c r="P21" s="469">
        <f t="shared" ref="P21:W21" si="25">P22+P28+P35+P41+P49+P55+P67+P69+P80+P82+P88+P92+P96+P106+P110+P115+P123+P134</f>
        <v>159</v>
      </c>
      <c r="Q21" s="469">
        <f t="shared" si="25"/>
        <v>20</v>
      </c>
      <c r="R21" s="469">
        <f t="shared" si="25"/>
        <v>1</v>
      </c>
      <c r="S21" s="469">
        <f t="shared" si="25"/>
        <v>4</v>
      </c>
      <c r="T21" s="469">
        <f t="shared" si="25"/>
        <v>17</v>
      </c>
      <c r="U21" s="469">
        <f t="shared" si="25"/>
        <v>128</v>
      </c>
      <c r="V21" s="469">
        <f t="shared" si="25"/>
        <v>35</v>
      </c>
      <c r="W21" s="469">
        <f t="shared" si="25"/>
        <v>246</v>
      </c>
      <c r="X21" s="275">
        <v>1810</v>
      </c>
      <c r="Y21" s="229">
        <f t="shared" si="6"/>
        <v>0.99724517906336085</v>
      </c>
      <c r="Z21" s="54">
        <v>5</v>
      </c>
      <c r="AA21" s="476">
        <f t="shared" si="7"/>
        <v>2.7548209366391185E-3</v>
      </c>
      <c r="AB21" s="5"/>
    </row>
    <row r="22" spans="1:28" x14ac:dyDescent="0.2">
      <c r="A22" s="509" t="s">
        <v>71</v>
      </c>
      <c r="B22" s="54">
        <f>SUM(B23:B27)</f>
        <v>107</v>
      </c>
      <c r="C22" s="37">
        <f>C23+C27+C24+C25+C26</f>
        <v>65</v>
      </c>
      <c r="D22" s="37">
        <f t="shared" ref="D22:L22" si="26">D23+D27+D24+D25+D26</f>
        <v>65</v>
      </c>
      <c r="E22" s="37">
        <f t="shared" si="26"/>
        <v>3</v>
      </c>
      <c r="F22" s="37">
        <f t="shared" si="26"/>
        <v>0</v>
      </c>
      <c r="G22" s="54">
        <f t="shared" si="10"/>
        <v>35</v>
      </c>
      <c r="H22" s="37">
        <f t="shared" si="26"/>
        <v>35</v>
      </c>
      <c r="I22" s="33">
        <f t="shared" si="26"/>
        <v>0</v>
      </c>
      <c r="J22" s="33">
        <f t="shared" si="26"/>
        <v>0</v>
      </c>
      <c r="K22" s="229">
        <f t="shared" si="3"/>
        <v>0.53846153846153844</v>
      </c>
      <c r="L22" s="37">
        <f t="shared" si="26"/>
        <v>34</v>
      </c>
      <c r="M22" s="229">
        <f t="shared" si="4"/>
        <v>0.97142857142857142</v>
      </c>
      <c r="N22" s="33">
        <f>P22+Q22+R22+S22+U22+W22+V22+T22</f>
        <v>30</v>
      </c>
      <c r="O22" s="274">
        <f t="shared" si="5"/>
        <v>0.46153846153846156</v>
      </c>
      <c r="P22" s="33">
        <f t="shared" ref="P22:W22" si="27">P23+P27+P24+P25+P26</f>
        <v>2</v>
      </c>
      <c r="Q22" s="33">
        <f t="shared" si="27"/>
        <v>0</v>
      </c>
      <c r="R22" s="33">
        <f t="shared" si="27"/>
        <v>0</v>
      </c>
      <c r="S22" s="33">
        <f t="shared" si="27"/>
        <v>0</v>
      </c>
      <c r="T22" s="33">
        <f t="shared" si="27"/>
        <v>0</v>
      </c>
      <c r="U22" s="33">
        <f t="shared" si="27"/>
        <v>2</v>
      </c>
      <c r="V22" s="33">
        <f t="shared" si="27"/>
        <v>0</v>
      </c>
      <c r="W22" s="33">
        <f t="shared" si="27"/>
        <v>26</v>
      </c>
      <c r="X22" s="275">
        <f t="shared" ref="X22:X53" si="28">G22+N22</f>
        <v>65</v>
      </c>
      <c r="Y22" s="229">
        <f t="shared" si="6"/>
        <v>1</v>
      </c>
      <c r="Z22" s="33">
        <f>Z23+Z27+Z24+Z25+Z26</f>
        <v>0</v>
      </c>
      <c r="AA22" s="476">
        <f t="shared" si="7"/>
        <v>0</v>
      </c>
      <c r="AB22" s="5"/>
    </row>
    <row r="23" spans="1:28" ht="22.5" x14ac:dyDescent="0.2">
      <c r="A23" s="93" t="s">
        <v>72</v>
      </c>
      <c r="B23" s="57">
        <v>14</v>
      </c>
      <c r="C23" s="61">
        <f>D23+F23</f>
        <v>8</v>
      </c>
      <c r="D23" s="62" t="s">
        <v>45</v>
      </c>
      <c r="E23" s="62"/>
      <c r="F23" s="62"/>
      <c r="G23" s="54">
        <f t="shared" si="10"/>
        <v>3</v>
      </c>
      <c r="H23" s="63">
        <v>3</v>
      </c>
      <c r="I23" s="484"/>
      <c r="J23" s="484"/>
      <c r="K23" s="229">
        <f t="shared" si="3"/>
        <v>0.375</v>
      </c>
      <c r="L23" s="46">
        <v>3</v>
      </c>
      <c r="M23" s="229">
        <f t="shared" si="4"/>
        <v>1</v>
      </c>
      <c r="N23" s="33">
        <f>P23+Q23+R23+S23+U23+W23+V23+T23</f>
        <v>5</v>
      </c>
      <c r="O23" s="274">
        <f t="shared" si="5"/>
        <v>0.625</v>
      </c>
      <c r="P23" s="484"/>
      <c r="Q23" s="484"/>
      <c r="R23" s="484"/>
      <c r="S23" s="484"/>
      <c r="T23" s="484"/>
      <c r="U23" s="484"/>
      <c r="V23" s="484"/>
      <c r="W23" s="484">
        <v>5</v>
      </c>
      <c r="X23" s="275">
        <f t="shared" si="28"/>
        <v>8</v>
      </c>
      <c r="Y23" s="276">
        <f t="shared" si="6"/>
        <v>1</v>
      </c>
      <c r="Z23" s="48"/>
      <c r="AA23" s="518"/>
      <c r="AB23" s="5"/>
    </row>
    <row r="24" spans="1:28" ht="45" x14ac:dyDescent="0.2">
      <c r="A24" s="529" t="s">
        <v>73</v>
      </c>
      <c r="B24" s="57">
        <v>20</v>
      </c>
      <c r="C24" s="61">
        <f>D24+F24</f>
        <v>15</v>
      </c>
      <c r="D24" s="62" t="s">
        <v>52</v>
      </c>
      <c r="E24" s="62" t="s">
        <v>38</v>
      </c>
      <c r="F24" s="62"/>
      <c r="G24" s="54">
        <f t="shared" si="10"/>
        <v>6</v>
      </c>
      <c r="H24" s="63">
        <v>6</v>
      </c>
      <c r="I24" s="484"/>
      <c r="J24" s="484"/>
      <c r="K24" s="229">
        <f t="shared" si="3"/>
        <v>0.4</v>
      </c>
      <c r="L24" s="46">
        <v>5</v>
      </c>
      <c r="M24" s="229">
        <f t="shared" si="4"/>
        <v>0.83333333333333337</v>
      </c>
      <c r="N24" s="33">
        <f t="shared" ref="N24:N87" si="29">P24+Q24+R24+S24+U24+W24+V24+T24</f>
        <v>9</v>
      </c>
      <c r="O24" s="274">
        <f t="shared" si="5"/>
        <v>0.6</v>
      </c>
      <c r="P24" s="484"/>
      <c r="Q24" s="484"/>
      <c r="R24" s="484"/>
      <c r="S24" s="484"/>
      <c r="T24" s="484"/>
      <c r="U24" s="484"/>
      <c r="V24" s="484"/>
      <c r="W24" s="484">
        <v>9</v>
      </c>
      <c r="X24" s="275">
        <f t="shared" si="28"/>
        <v>15</v>
      </c>
      <c r="Y24" s="276">
        <f t="shared" si="6"/>
        <v>1</v>
      </c>
      <c r="Z24" s="48"/>
      <c r="AA24" s="518"/>
      <c r="AB24" s="5"/>
    </row>
    <row r="25" spans="1:28" ht="22.5" x14ac:dyDescent="0.2">
      <c r="A25" s="529" t="s">
        <v>74</v>
      </c>
      <c r="B25" s="57">
        <v>25</v>
      </c>
      <c r="C25" s="61">
        <f>D25+F25</f>
        <v>11</v>
      </c>
      <c r="D25" s="62" t="s">
        <v>48</v>
      </c>
      <c r="E25" s="62"/>
      <c r="F25" s="62"/>
      <c r="G25" s="54">
        <f t="shared" si="10"/>
        <v>7</v>
      </c>
      <c r="H25" s="63">
        <v>7</v>
      </c>
      <c r="I25" s="484"/>
      <c r="J25" s="484"/>
      <c r="K25" s="229">
        <f t="shared" si="3"/>
        <v>0.63636363636363635</v>
      </c>
      <c r="L25" s="46">
        <v>7</v>
      </c>
      <c r="M25" s="229">
        <f t="shared" si="4"/>
        <v>1</v>
      </c>
      <c r="N25" s="33">
        <f t="shared" si="29"/>
        <v>4</v>
      </c>
      <c r="O25" s="274">
        <f t="shared" si="5"/>
        <v>0.36363636363636365</v>
      </c>
      <c r="P25" s="484"/>
      <c r="Q25" s="484"/>
      <c r="R25" s="484"/>
      <c r="S25" s="484"/>
      <c r="T25" s="484"/>
      <c r="U25" s="484">
        <v>1</v>
      </c>
      <c r="V25" s="484"/>
      <c r="W25" s="484">
        <v>3</v>
      </c>
      <c r="X25" s="275">
        <f t="shared" si="28"/>
        <v>11</v>
      </c>
      <c r="Y25" s="276">
        <f t="shared" si="6"/>
        <v>1</v>
      </c>
      <c r="Z25" s="48"/>
      <c r="AA25" s="518"/>
      <c r="AB25" s="5"/>
    </row>
    <row r="26" spans="1:28" ht="45" x14ac:dyDescent="0.2">
      <c r="A26" s="529" t="s">
        <v>75</v>
      </c>
      <c r="B26" s="57">
        <v>25</v>
      </c>
      <c r="C26" s="61">
        <f>D26+F26</f>
        <v>13</v>
      </c>
      <c r="D26" s="62" t="s">
        <v>50</v>
      </c>
      <c r="E26" s="62" t="s">
        <v>38</v>
      </c>
      <c r="F26" s="62"/>
      <c r="G26" s="54">
        <f t="shared" si="10"/>
        <v>6</v>
      </c>
      <c r="H26" s="63">
        <v>6</v>
      </c>
      <c r="I26" s="484"/>
      <c r="J26" s="484"/>
      <c r="K26" s="229">
        <f t="shared" si="3"/>
        <v>0.46153846153846156</v>
      </c>
      <c r="L26" s="46">
        <v>6</v>
      </c>
      <c r="M26" s="229">
        <f t="shared" si="4"/>
        <v>1</v>
      </c>
      <c r="N26" s="33">
        <f t="shared" si="29"/>
        <v>7</v>
      </c>
      <c r="O26" s="274">
        <f t="shared" si="5"/>
        <v>0.53846153846153844</v>
      </c>
      <c r="P26" s="484">
        <v>2</v>
      </c>
      <c r="Q26" s="484"/>
      <c r="R26" s="484"/>
      <c r="S26" s="484"/>
      <c r="T26" s="484"/>
      <c r="U26" s="484">
        <v>1</v>
      </c>
      <c r="V26" s="484"/>
      <c r="W26" s="484">
        <v>4</v>
      </c>
      <c r="X26" s="275">
        <f t="shared" si="28"/>
        <v>13</v>
      </c>
      <c r="Y26" s="276">
        <f t="shared" si="6"/>
        <v>1</v>
      </c>
      <c r="Z26" s="48"/>
      <c r="AA26" s="518"/>
      <c r="AB26" s="5"/>
    </row>
    <row r="27" spans="1:28" ht="22.5" x14ac:dyDescent="0.2">
      <c r="A27" s="70" t="s">
        <v>76</v>
      </c>
      <c r="B27" s="57">
        <v>23</v>
      </c>
      <c r="C27" s="61">
        <f>D27+F27</f>
        <v>18</v>
      </c>
      <c r="D27" s="62" t="s">
        <v>55</v>
      </c>
      <c r="E27" s="62" t="s">
        <v>38</v>
      </c>
      <c r="F27" s="62"/>
      <c r="G27" s="54">
        <f t="shared" si="10"/>
        <v>13</v>
      </c>
      <c r="H27" s="63">
        <v>13</v>
      </c>
      <c r="I27" s="484"/>
      <c r="J27" s="484"/>
      <c r="K27" s="229">
        <f t="shared" si="3"/>
        <v>0.72222222222222221</v>
      </c>
      <c r="L27" s="46">
        <v>13</v>
      </c>
      <c r="M27" s="229">
        <f t="shared" si="4"/>
        <v>1</v>
      </c>
      <c r="N27" s="33">
        <f t="shared" si="29"/>
        <v>5</v>
      </c>
      <c r="O27" s="274">
        <f t="shared" si="5"/>
        <v>0.27777777777777779</v>
      </c>
      <c r="P27" s="484"/>
      <c r="Q27" s="484"/>
      <c r="R27" s="484"/>
      <c r="S27" s="484"/>
      <c r="T27" s="484"/>
      <c r="U27" s="484"/>
      <c r="V27" s="484"/>
      <c r="W27" s="484">
        <v>5</v>
      </c>
      <c r="X27" s="275">
        <f t="shared" si="28"/>
        <v>18</v>
      </c>
      <c r="Y27" s="276">
        <f t="shared" si="6"/>
        <v>1</v>
      </c>
      <c r="Z27" s="48"/>
      <c r="AA27" s="518"/>
      <c r="AB27" s="5"/>
    </row>
    <row r="28" spans="1:28" ht="13.5" x14ac:dyDescent="0.2">
      <c r="A28" s="71" t="s">
        <v>77</v>
      </c>
      <c r="B28" s="54">
        <f>SUM(B29:B34)</f>
        <v>160</v>
      </c>
      <c r="C28" s="37">
        <f t="shared" ref="C28:J28" si="30">C29+C30+C31+C32+C33+C34</f>
        <v>99</v>
      </c>
      <c r="D28" s="37">
        <f t="shared" si="30"/>
        <v>98</v>
      </c>
      <c r="E28" s="37">
        <f t="shared" si="30"/>
        <v>7</v>
      </c>
      <c r="F28" s="37">
        <f t="shared" si="30"/>
        <v>1</v>
      </c>
      <c r="G28" s="37">
        <f t="shared" si="30"/>
        <v>40</v>
      </c>
      <c r="H28" s="37">
        <f t="shared" si="30"/>
        <v>40</v>
      </c>
      <c r="I28" s="37">
        <f t="shared" si="30"/>
        <v>0</v>
      </c>
      <c r="J28" s="37">
        <f t="shared" si="30"/>
        <v>0</v>
      </c>
      <c r="K28" s="229">
        <f t="shared" si="3"/>
        <v>0.40816326530612246</v>
      </c>
      <c r="L28" s="37">
        <f>L29+L30+L31+L32+L33+L34</f>
        <v>34</v>
      </c>
      <c r="M28" s="229">
        <f t="shared" si="4"/>
        <v>0.85</v>
      </c>
      <c r="N28" s="33">
        <f t="shared" si="29"/>
        <v>58</v>
      </c>
      <c r="O28" s="274">
        <f t="shared" si="5"/>
        <v>0.59183673469387754</v>
      </c>
      <c r="P28" s="33">
        <f>P29+P30+P31+P32+P33+P34</f>
        <v>15</v>
      </c>
      <c r="Q28" s="33">
        <f t="shared" ref="Q28:W28" si="31">Q29+Q30+Q31+Q32+Q33+Q34</f>
        <v>1</v>
      </c>
      <c r="R28" s="33">
        <f t="shared" si="31"/>
        <v>0</v>
      </c>
      <c r="S28" s="33">
        <f t="shared" si="31"/>
        <v>0</v>
      </c>
      <c r="T28" s="33">
        <f t="shared" si="31"/>
        <v>1</v>
      </c>
      <c r="U28" s="33">
        <f t="shared" si="31"/>
        <v>24</v>
      </c>
      <c r="V28" s="33">
        <f t="shared" si="31"/>
        <v>8</v>
      </c>
      <c r="W28" s="33">
        <f t="shared" si="31"/>
        <v>9</v>
      </c>
      <c r="X28" s="275">
        <f t="shared" si="28"/>
        <v>98</v>
      </c>
      <c r="Y28" s="276">
        <f t="shared" si="6"/>
        <v>1</v>
      </c>
      <c r="Z28" s="33">
        <f>Z29+Z30+Z31+Z32+Z33+Z34</f>
        <v>0</v>
      </c>
      <c r="AA28" s="478">
        <f>Z28/C28</f>
        <v>0</v>
      </c>
      <c r="AB28" s="5"/>
    </row>
    <row r="29" spans="1:28" x14ac:dyDescent="0.2">
      <c r="A29" s="70" t="s">
        <v>78</v>
      </c>
      <c r="B29" s="57">
        <v>25</v>
      </c>
      <c r="C29" s="61">
        <f t="shared" ref="C29:C54" si="32">D29+F29</f>
        <v>22</v>
      </c>
      <c r="D29" s="62" t="s">
        <v>59</v>
      </c>
      <c r="E29" s="62"/>
      <c r="F29" s="62"/>
      <c r="G29" s="54">
        <f t="shared" si="10"/>
        <v>12</v>
      </c>
      <c r="H29" s="63">
        <v>12</v>
      </c>
      <c r="I29" s="61"/>
      <c r="J29" s="61"/>
      <c r="K29" s="229">
        <f t="shared" si="3"/>
        <v>0.54545454545454541</v>
      </c>
      <c r="L29" s="46">
        <v>11</v>
      </c>
      <c r="M29" s="229">
        <f t="shared" si="4"/>
        <v>0.91666666666666663</v>
      </c>
      <c r="N29" s="33">
        <f t="shared" si="29"/>
        <v>10</v>
      </c>
      <c r="O29" s="274">
        <f t="shared" si="5"/>
        <v>0.45454545454545453</v>
      </c>
      <c r="P29" s="484">
        <v>5</v>
      </c>
      <c r="Q29" s="484"/>
      <c r="R29" s="484"/>
      <c r="S29" s="484"/>
      <c r="T29" s="484"/>
      <c r="U29" s="484">
        <v>1</v>
      </c>
      <c r="V29" s="61">
        <v>4</v>
      </c>
      <c r="W29" s="484"/>
      <c r="X29" s="275">
        <f t="shared" si="28"/>
        <v>22</v>
      </c>
      <c r="Y29" s="276">
        <f t="shared" si="6"/>
        <v>1</v>
      </c>
      <c r="Z29" s="48"/>
      <c r="AA29" s="518"/>
      <c r="AB29" s="5"/>
    </row>
    <row r="30" spans="1:28" x14ac:dyDescent="0.2">
      <c r="A30" s="70" t="s">
        <v>79</v>
      </c>
      <c r="B30" s="57">
        <v>35</v>
      </c>
      <c r="C30" s="61">
        <f t="shared" si="32"/>
        <v>15</v>
      </c>
      <c r="D30" s="62" t="s">
        <v>52</v>
      </c>
      <c r="E30" s="62" t="s">
        <v>38</v>
      </c>
      <c r="F30" s="62"/>
      <c r="G30" s="54">
        <f t="shared" si="10"/>
        <v>9</v>
      </c>
      <c r="H30" s="63">
        <v>9</v>
      </c>
      <c r="I30" s="61"/>
      <c r="J30" s="61"/>
      <c r="K30" s="229">
        <f t="shared" si="3"/>
        <v>0.6</v>
      </c>
      <c r="L30" s="46">
        <v>6</v>
      </c>
      <c r="M30" s="229">
        <f t="shared" si="4"/>
        <v>0.66666666666666663</v>
      </c>
      <c r="N30" s="33">
        <f t="shared" si="29"/>
        <v>6</v>
      </c>
      <c r="O30" s="274">
        <f t="shared" si="5"/>
        <v>0.4</v>
      </c>
      <c r="P30" s="484">
        <v>2</v>
      </c>
      <c r="Q30" s="484"/>
      <c r="R30" s="484"/>
      <c r="S30" s="484"/>
      <c r="T30" s="484"/>
      <c r="U30" s="484">
        <v>3</v>
      </c>
      <c r="V30" s="61"/>
      <c r="W30" s="484">
        <v>1</v>
      </c>
      <c r="X30" s="275">
        <f t="shared" si="28"/>
        <v>15</v>
      </c>
      <c r="Y30" s="276">
        <f t="shared" si="6"/>
        <v>1</v>
      </c>
      <c r="Z30" s="48"/>
      <c r="AA30" s="518"/>
      <c r="AB30" s="5"/>
    </row>
    <row r="31" spans="1:28" x14ac:dyDescent="0.2">
      <c r="A31" s="70" t="s">
        <v>80</v>
      </c>
      <c r="B31" s="57">
        <v>29</v>
      </c>
      <c r="C31" s="61">
        <f t="shared" si="32"/>
        <v>11</v>
      </c>
      <c r="D31" s="62" t="s">
        <v>48</v>
      </c>
      <c r="E31" s="62" t="s">
        <v>39</v>
      </c>
      <c r="F31" s="62"/>
      <c r="G31" s="54">
        <f t="shared" si="10"/>
        <v>6</v>
      </c>
      <c r="H31" s="63">
        <v>6</v>
      </c>
      <c r="I31" s="61"/>
      <c r="J31" s="61"/>
      <c r="K31" s="229">
        <f t="shared" si="3"/>
        <v>0.54545454545454541</v>
      </c>
      <c r="L31" s="46">
        <v>6</v>
      </c>
      <c r="M31" s="229">
        <f t="shared" si="4"/>
        <v>1</v>
      </c>
      <c r="N31" s="33">
        <f t="shared" si="29"/>
        <v>5</v>
      </c>
      <c r="O31" s="274">
        <f t="shared" si="5"/>
        <v>0.45454545454545453</v>
      </c>
      <c r="P31" s="484">
        <v>1</v>
      </c>
      <c r="Q31" s="484"/>
      <c r="R31" s="484"/>
      <c r="S31" s="484"/>
      <c r="T31" s="484"/>
      <c r="U31" s="484">
        <v>2</v>
      </c>
      <c r="V31" s="61">
        <v>1</v>
      </c>
      <c r="W31" s="484">
        <v>1</v>
      </c>
      <c r="X31" s="275">
        <f t="shared" si="28"/>
        <v>11</v>
      </c>
      <c r="Y31" s="276">
        <f t="shared" si="6"/>
        <v>1</v>
      </c>
      <c r="Z31" s="48"/>
      <c r="AA31" s="518"/>
      <c r="AB31" s="5"/>
    </row>
    <row r="32" spans="1:28" x14ac:dyDescent="0.2">
      <c r="A32" s="70" t="s">
        <v>81</v>
      </c>
      <c r="B32" s="57">
        <v>21</v>
      </c>
      <c r="C32" s="61">
        <f t="shared" si="32"/>
        <v>24</v>
      </c>
      <c r="D32" s="62" t="s">
        <v>60</v>
      </c>
      <c r="E32" s="62"/>
      <c r="F32" s="62" t="s">
        <v>38</v>
      </c>
      <c r="G32" s="54">
        <f t="shared" si="10"/>
        <v>6</v>
      </c>
      <c r="H32" s="63">
        <v>6</v>
      </c>
      <c r="I32" s="61"/>
      <c r="J32" s="61"/>
      <c r="K32" s="229">
        <f t="shared" si="3"/>
        <v>0.2608695652173913</v>
      </c>
      <c r="L32" s="46">
        <v>4</v>
      </c>
      <c r="M32" s="229">
        <f t="shared" si="4"/>
        <v>0.66666666666666663</v>
      </c>
      <c r="N32" s="33">
        <f t="shared" si="29"/>
        <v>17</v>
      </c>
      <c r="O32" s="274">
        <f t="shared" si="5"/>
        <v>0.73913043478260865</v>
      </c>
      <c r="P32" s="484">
        <v>4</v>
      </c>
      <c r="Q32" s="484"/>
      <c r="R32" s="484"/>
      <c r="S32" s="484"/>
      <c r="T32" s="484"/>
      <c r="U32" s="484">
        <v>5</v>
      </c>
      <c r="V32" s="61">
        <v>3</v>
      </c>
      <c r="W32" s="484">
        <v>5</v>
      </c>
      <c r="X32" s="275">
        <f t="shared" si="28"/>
        <v>23</v>
      </c>
      <c r="Y32" s="276">
        <f t="shared" si="6"/>
        <v>1</v>
      </c>
      <c r="Z32" s="48"/>
      <c r="AA32" s="518"/>
      <c r="AB32" s="5"/>
    </row>
    <row r="33" spans="1:28" x14ac:dyDescent="0.2">
      <c r="A33" s="70" t="s">
        <v>82</v>
      </c>
      <c r="B33" s="57">
        <v>25</v>
      </c>
      <c r="C33" s="61">
        <f t="shared" si="32"/>
        <v>10</v>
      </c>
      <c r="D33" s="62" t="s">
        <v>47</v>
      </c>
      <c r="E33" s="62"/>
      <c r="F33" s="62"/>
      <c r="G33" s="54">
        <f t="shared" si="10"/>
        <v>6</v>
      </c>
      <c r="H33" s="63">
        <v>6</v>
      </c>
      <c r="I33" s="33"/>
      <c r="J33" s="33"/>
      <c r="K33" s="229">
        <f t="shared" si="3"/>
        <v>0.6</v>
      </c>
      <c r="L33" s="46">
        <v>6</v>
      </c>
      <c r="M33" s="229">
        <f t="shared" si="4"/>
        <v>1</v>
      </c>
      <c r="N33" s="33">
        <f t="shared" si="29"/>
        <v>4</v>
      </c>
      <c r="O33" s="274">
        <f t="shared" si="5"/>
        <v>0.4</v>
      </c>
      <c r="P33" s="484">
        <v>1</v>
      </c>
      <c r="Q33" s="484">
        <v>1</v>
      </c>
      <c r="R33" s="484"/>
      <c r="S33" s="484"/>
      <c r="T33" s="484"/>
      <c r="U33" s="484">
        <v>1</v>
      </c>
      <c r="V33" s="33"/>
      <c r="W33" s="484">
        <v>1</v>
      </c>
      <c r="X33" s="275">
        <f t="shared" si="28"/>
        <v>10</v>
      </c>
      <c r="Y33" s="276">
        <f t="shared" si="6"/>
        <v>1</v>
      </c>
      <c r="Z33" s="48"/>
      <c r="AA33" s="518"/>
      <c r="AB33" s="5"/>
    </row>
    <row r="34" spans="1:28" ht="22.5" x14ac:dyDescent="0.2">
      <c r="A34" s="70" t="s">
        <v>753</v>
      </c>
      <c r="B34" s="57">
        <v>25</v>
      </c>
      <c r="C34" s="61">
        <f t="shared" si="32"/>
        <v>17</v>
      </c>
      <c r="D34" s="62" t="s">
        <v>54</v>
      </c>
      <c r="E34" s="62" t="s">
        <v>41</v>
      </c>
      <c r="F34" s="62"/>
      <c r="G34" s="54">
        <f t="shared" si="10"/>
        <v>1</v>
      </c>
      <c r="H34" s="63">
        <v>1</v>
      </c>
      <c r="I34" s="33"/>
      <c r="J34" s="33"/>
      <c r="K34" s="229">
        <f t="shared" si="3"/>
        <v>5.8823529411764705E-2</v>
      </c>
      <c r="L34" s="46">
        <v>1</v>
      </c>
      <c r="M34" s="229">
        <f t="shared" si="4"/>
        <v>1</v>
      </c>
      <c r="N34" s="33">
        <f t="shared" si="29"/>
        <v>16</v>
      </c>
      <c r="O34" s="274">
        <f t="shared" si="5"/>
        <v>0.94117647058823528</v>
      </c>
      <c r="P34" s="484">
        <v>2</v>
      </c>
      <c r="Q34" s="484"/>
      <c r="R34" s="484"/>
      <c r="S34" s="484"/>
      <c r="T34" s="484">
        <v>1</v>
      </c>
      <c r="U34" s="484">
        <v>12</v>
      </c>
      <c r="V34" s="33"/>
      <c r="W34" s="484">
        <v>1</v>
      </c>
      <c r="X34" s="275">
        <f t="shared" si="28"/>
        <v>17</v>
      </c>
      <c r="Y34" s="276">
        <f t="shared" si="6"/>
        <v>1</v>
      </c>
      <c r="Z34" s="48"/>
      <c r="AA34" s="518"/>
      <c r="AB34" s="5"/>
    </row>
    <row r="35" spans="1:28" ht="13.5" x14ac:dyDescent="0.2">
      <c r="A35" s="71" t="s">
        <v>84</v>
      </c>
      <c r="B35" s="54">
        <f>SUM(B36:B40)</f>
        <v>113</v>
      </c>
      <c r="C35" s="54">
        <f t="shared" ref="C35:L35" si="33">SUM(C36:C40)</f>
        <v>67</v>
      </c>
      <c r="D35" s="54">
        <f t="shared" si="33"/>
        <v>65</v>
      </c>
      <c r="E35" s="54">
        <f t="shared" si="33"/>
        <v>6</v>
      </c>
      <c r="F35" s="54">
        <f t="shared" si="33"/>
        <v>2</v>
      </c>
      <c r="G35" s="54">
        <f t="shared" si="10"/>
        <v>46</v>
      </c>
      <c r="H35" s="54">
        <f t="shared" si="33"/>
        <v>46</v>
      </c>
      <c r="I35" s="54">
        <f t="shared" si="33"/>
        <v>0</v>
      </c>
      <c r="J35" s="54">
        <f t="shared" si="33"/>
        <v>0</v>
      </c>
      <c r="K35" s="229">
        <f t="shared" si="3"/>
        <v>0.70769230769230773</v>
      </c>
      <c r="L35" s="54">
        <f t="shared" si="33"/>
        <v>43</v>
      </c>
      <c r="M35" s="229">
        <f t="shared" si="4"/>
        <v>0.93478260869565222</v>
      </c>
      <c r="N35" s="33">
        <f t="shared" si="29"/>
        <v>18</v>
      </c>
      <c r="O35" s="274">
        <f t="shared" si="5"/>
        <v>0.27692307692307694</v>
      </c>
      <c r="P35" s="54">
        <f t="shared" ref="P35:W35" si="34">SUM(P36:P40)</f>
        <v>2</v>
      </c>
      <c r="Q35" s="54">
        <f t="shared" si="34"/>
        <v>0</v>
      </c>
      <c r="R35" s="54">
        <f t="shared" si="34"/>
        <v>0</v>
      </c>
      <c r="S35" s="54">
        <f t="shared" si="34"/>
        <v>0</v>
      </c>
      <c r="T35" s="54">
        <f t="shared" si="34"/>
        <v>0</v>
      </c>
      <c r="U35" s="54">
        <f t="shared" si="34"/>
        <v>4</v>
      </c>
      <c r="V35" s="54">
        <f t="shared" si="34"/>
        <v>1</v>
      </c>
      <c r="W35" s="54">
        <f t="shared" si="34"/>
        <v>11</v>
      </c>
      <c r="X35" s="275">
        <f t="shared" si="28"/>
        <v>64</v>
      </c>
      <c r="Y35" s="229">
        <f t="shared" si="6"/>
        <v>0.98461538461538467</v>
      </c>
      <c r="Z35" s="54">
        <f>SUM(Z36:Z40)</f>
        <v>1</v>
      </c>
      <c r="AA35" s="476">
        <f t="shared" ref="AA35" si="35">Z35/D35</f>
        <v>1.5384615384615385E-2</v>
      </c>
      <c r="AB35" s="5"/>
    </row>
    <row r="36" spans="1:28" ht="45" x14ac:dyDescent="0.2">
      <c r="A36" s="70" t="s">
        <v>85</v>
      </c>
      <c r="B36" s="57">
        <v>15</v>
      </c>
      <c r="C36" s="61">
        <f t="shared" si="32"/>
        <v>13</v>
      </c>
      <c r="D36" s="57">
        <v>13</v>
      </c>
      <c r="E36" s="57">
        <v>2</v>
      </c>
      <c r="F36" s="57"/>
      <c r="G36" s="54">
        <f t="shared" si="10"/>
        <v>11</v>
      </c>
      <c r="H36" s="57">
        <v>11</v>
      </c>
      <c r="I36" s="57"/>
      <c r="J36" s="57"/>
      <c r="K36" s="229">
        <f t="shared" si="3"/>
        <v>0.84615384615384615</v>
      </c>
      <c r="L36" s="57">
        <v>9</v>
      </c>
      <c r="M36" s="229">
        <f t="shared" si="4"/>
        <v>0.81818181818181823</v>
      </c>
      <c r="N36" s="33">
        <f t="shared" si="29"/>
        <v>2</v>
      </c>
      <c r="O36" s="274">
        <f t="shared" si="5"/>
        <v>0.15384615384615385</v>
      </c>
      <c r="P36" s="57">
        <v>1</v>
      </c>
      <c r="Q36" s="57"/>
      <c r="R36" s="57"/>
      <c r="S36" s="57"/>
      <c r="T36" s="57"/>
      <c r="U36" s="57"/>
      <c r="V36" s="57">
        <v>1</v>
      </c>
      <c r="W36" s="57"/>
      <c r="X36" s="275">
        <f t="shared" si="28"/>
        <v>13</v>
      </c>
      <c r="Y36" s="276">
        <f t="shared" si="6"/>
        <v>1</v>
      </c>
      <c r="Z36" s="57"/>
      <c r="AA36" s="518"/>
      <c r="AB36" s="5"/>
    </row>
    <row r="37" spans="1:28" ht="36.75" customHeight="1" x14ac:dyDescent="0.2">
      <c r="A37" s="70" t="s">
        <v>86</v>
      </c>
      <c r="B37" s="57">
        <v>18</v>
      </c>
      <c r="C37" s="61">
        <f t="shared" si="32"/>
        <v>13</v>
      </c>
      <c r="D37" s="57">
        <v>13</v>
      </c>
      <c r="E37" s="57"/>
      <c r="F37" s="57"/>
      <c r="G37" s="54">
        <f t="shared" si="10"/>
        <v>4</v>
      </c>
      <c r="H37" s="57">
        <v>4</v>
      </c>
      <c r="I37" s="57"/>
      <c r="J37" s="57"/>
      <c r="K37" s="229">
        <f t="shared" si="3"/>
        <v>0.30769230769230771</v>
      </c>
      <c r="L37" s="57">
        <v>4</v>
      </c>
      <c r="M37" s="229">
        <f t="shared" si="4"/>
        <v>1</v>
      </c>
      <c r="N37" s="33">
        <f t="shared" si="29"/>
        <v>8</v>
      </c>
      <c r="O37" s="274">
        <f t="shared" si="5"/>
        <v>0.61538461538461542</v>
      </c>
      <c r="P37" s="57"/>
      <c r="Q37" s="57"/>
      <c r="R37" s="57"/>
      <c r="S37" s="57"/>
      <c r="T37" s="57"/>
      <c r="U37" s="57"/>
      <c r="V37" s="57"/>
      <c r="W37" s="57">
        <v>8</v>
      </c>
      <c r="X37" s="275">
        <f t="shared" si="28"/>
        <v>12</v>
      </c>
      <c r="Y37" s="229">
        <f t="shared" si="6"/>
        <v>0.92307692307692313</v>
      </c>
      <c r="Z37" s="57">
        <v>1</v>
      </c>
      <c r="AA37" s="476">
        <f t="shared" ref="AA37" si="36">Z37/D37</f>
        <v>7.6923076923076927E-2</v>
      </c>
      <c r="AB37" s="5"/>
    </row>
    <row r="38" spans="1:28" ht="45" x14ac:dyDescent="0.2">
      <c r="A38" s="70" t="s">
        <v>87</v>
      </c>
      <c r="B38" s="57">
        <v>40</v>
      </c>
      <c r="C38" s="61">
        <f t="shared" si="32"/>
        <v>14</v>
      </c>
      <c r="D38" s="57">
        <v>14</v>
      </c>
      <c r="E38" s="57"/>
      <c r="F38" s="57"/>
      <c r="G38" s="54">
        <f t="shared" si="10"/>
        <v>11</v>
      </c>
      <c r="H38" s="57">
        <v>11</v>
      </c>
      <c r="I38" s="57"/>
      <c r="J38" s="57"/>
      <c r="K38" s="229">
        <f t="shared" si="3"/>
        <v>0.7857142857142857</v>
      </c>
      <c r="L38" s="57">
        <v>10</v>
      </c>
      <c r="M38" s="229">
        <f t="shared" si="4"/>
        <v>0.90909090909090906</v>
      </c>
      <c r="N38" s="33">
        <f t="shared" si="29"/>
        <v>3</v>
      </c>
      <c r="O38" s="274">
        <f t="shared" si="5"/>
        <v>0.21428571428571427</v>
      </c>
      <c r="P38" s="57">
        <v>1</v>
      </c>
      <c r="Q38" s="57"/>
      <c r="R38" s="57"/>
      <c r="S38" s="57"/>
      <c r="T38" s="57"/>
      <c r="U38" s="57"/>
      <c r="V38" s="57"/>
      <c r="W38" s="57">
        <v>2</v>
      </c>
      <c r="X38" s="275">
        <f t="shared" si="28"/>
        <v>14</v>
      </c>
      <c r="Y38" s="276">
        <f t="shared" si="6"/>
        <v>1</v>
      </c>
      <c r="Z38" s="57"/>
      <c r="AA38" s="518"/>
      <c r="AB38" s="5"/>
    </row>
    <row r="39" spans="1:28" ht="33.75" x14ac:dyDescent="0.2">
      <c r="A39" s="70" t="s">
        <v>88</v>
      </c>
      <c r="B39" s="57">
        <v>15</v>
      </c>
      <c r="C39" s="61">
        <f t="shared" si="32"/>
        <v>5</v>
      </c>
      <c r="D39" s="57">
        <v>5</v>
      </c>
      <c r="E39" s="57">
        <v>1</v>
      </c>
      <c r="F39" s="57"/>
      <c r="G39" s="54">
        <f t="shared" si="10"/>
        <v>5</v>
      </c>
      <c r="H39" s="57">
        <v>5</v>
      </c>
      <c r="I39" s="57"/>
      <c r="J39" s="57"/>
      <c r="K39" s="229">
        <f t="shared" si="3"/>
        <v>1</v>
      </c>
      <c r="L39" s="57">
        <v>5</v>
      </c>
      <c r="M39" s="229">
        <f t="shared" si="4"/>
        <v>1</v>
      </c>
      <c r="N39" s="33">
        <f t="shared" si="29"/>
        <v>0</v>
      </c>
      <c r="O39" s="274">
        <f t="shared" si="5"/>
        <v>0</v>
      </c>
      <c r="P39" s="57"/>
      <c r="Q39" s="57"/>
      <c r="R39" s="57"/>
      <c r="S39" s="57"/>
      <c r="T39" s="57"/>
      <c r="U39" s="57"/>
      <c r="V39" s="57"/>
      <c r="W39" s="57"/>
      <c r="X39" s="275">
        <f t="shared" si="28"/>
        <v>5</v>
      </c>
      <c r="Y39" s="276">
        <f t="shared" si="6"/>
        <v>1</v>
      </c>
      <c r="Z39" s="57"/>
      <c r="AA39" s="518"/>
      <c r="AB39" s="5"/>
    </row>
    <row r="40" spans="1:28" ht="22.5" x14ac:dyDescent="0.2">
      <c r="A40" s="70" t="s">
        <v>754</v>
      </c>
      <c r="B40" s="57">
        <v>25</v>
      </c>
      <c r="C40" s="61">
        <f t="shared" si="32"/>
        <v>22</v>
      </c>
      <c r="D40" s="57">
        <v>20</v>
      </c>
      <c r="E40" s="57">
        <v>3</v>
      </c>
      <c r="F40" s="57">
        <v>2</v>
      </c>
      <c r="G40" s="54">
        <f t="shared" si="10"/>
        <v>15</v>
      </c>
      <c r="H40" s="57">
        <v>15</v>
      </c>
      <c r="I40" s="57"/>
      <c r="J40" s="57"/>
      <c r="K40" s="229">
        <f t="shared" si="3"/>
        <v>0.75</v>
      </c>
      <c r="L40" s="57">
        <v>15</v>
      </c>
      <c r="M40" s="229">
        <f t="shared" si="4"/>
        <v>1</v>
      </c>
      <c r="N40" s="33">
        <f t="shared" si="29"/>
        <v>5</v>
      </c>
      <c r="O40" s="274">
        <f t="shared" si="5"/>
        <v>0.25</v>
      </c>
      <c r="P40" s="57"/>
      <c r="Q40" s="57"/>
      <c r="R40" s="57"/>
      <c r="S40" s="57"/>
      <c r="T40" s="57"/>
      <c r="U40" s="57">
        <v>4</v>
      </c>
      <c r="V40" s="57"/>
      <c r="W40" s="57">
        <v>1</v>
      </c>
      <c r="X40" s="275">
        <f t="shared" si="28"/>
        <v>20</v>
      </c>
      <c r="Y40" s="276">
        <f t="shared" si="6"/>
        <v>1</v>
      </c>
      <c r="Z40" s="57"/>
      <c r="AA40" s="518"/>
      <c r="AB40" s="5"/>
    </row>
    <row r="41" spans="1:28" ht="13.5" x14ac:dyDescent="0.2">
      <c r="A41" s="71" t="s">
        <v>90</v>
      </c>
      <c r="B41" s="54">
        <f>SUM(B42:B48)</f>
        <v>115</v>
      </c>
      <c r="C41" s="54">
        <f t="shared" ref="C41:L41" si="37">SUM(C42:C48)</f>
        <v>83</v>
      </c>
      <c r="D41" s="54">
        <f t="shared" si="37"/>
        <v>72</v>
      </c>
      <c r="E41" s="54">
        <f t="shared" si="37"/>
        <v>7</v>
      </c>
      <c r="F41" s="54">
        <f t="shared" si="37"/>
        <v>11</v>
      </c>
      <c r="G41" s="54">
        <f t="shared" si="10"/>
        <v>46</v>
      </c>
      <c r="H41" s="54">
        <f t="shared" si="37"/>
        <v>46</v>
      </c>
      <c r="I41" s="54">
        <f t="shared" si="37"/>
        <v>0</v>
      </c>
      <c r="J41" s="54">
        <f t="shared" si="37"/>
        <v>0</v>
      </c>
      <c r="K41" s="229">
        <f t="shared" si="3"/>
        <v>0.63888888888888884</v>
      </c>
      <c r="L41" s="54">
        <f t="shared" si="37"/>
        <v>45</v>
      </c>
      <c r="M41" s="229">
        <f t="shared" si="4"/>
        <v>0.97826086956521741</v>
      </c>
      <c r="N41" s="33">
        <f t="shared" si="29"/>
        <v>26</v>
      </c>
      <c r="O41" s="274">
        <f t="shared" si="5"/>
        <v>0.3611111111111111</v>
      </c>
      <c r="P41" s="54">
        <f t="shared" ref="P41:W41" si="38">SUM(P42:P48)</f>
        <v>3</v>
      </c>
      <c r="Q41" s="54">
        <f t="shared" si="38"/>
        <v>0</v>
      </c>
      <c r="R41" s="54">
        <f t="shared" si="38"/>
        <v>0</v>
      </c>
      <c r="S41" s="54">
        <f t="shared" si="38"/>
        <v>1</v>
      </c>
      <c r="T41" s="54">
        <f t="shared" si="38"/>
        <v>1</v>
      </c>
      <c r="U41" s="54">
        <f t="shared" si="38"/>
        <v>2</v>
      </c>
      <c r="V41" s="54">
        <f t="shared" si="38"/>
        <v>0</v>
      </c>
      <c r="W41" s="54">
        <f t="shared" si="38"/>
        <v>19</v>
      </c>
      <c r="X41" s="275">
        <f t="shared" si="28"/>
        <v>72</v>
      </c>
      <c r="Y41" s="276">
        <f t="shared" si="6"/>
        <v>1</v>
      </c>
      <c r="Z41" s="54">
        <f>SUM(Z42:Z48)</f>
        <v>0</v>
      </c>
      <c r="AA41" s="478">
        <f>Z41/C41</f>
        <v>0</v>
      </c>
      <c r="AB41" s="5"/>
    </row>
    <row r="42" spans="1:28" ht="22.5" x14ac:dyDescent="0.2">
      <c r="A42" s="70" t="s">
        <v>91</v>
      </c>
      <c r="B42" s="57">
        <v>18</v>
      </c>
      <c r="C42" s="61">
        <f t="shared" si="32"/>
        <v>13</v>
      </c>
      <c r="D42" s="57">
        <v>10</v>
      </c>
      <c r="E42" s="57">
        <v>2</v>
      </c>
      <c r="F42" s="57">
        <v>3</v>
      </c>
      <c r="G42" s="54">
        <f t="shared" si="10"/>
        <v>7</v>
      </c>
      <c r="H42" s="57">
        <v>7</v>
      </c>
      <c r="I42" s="57"/>
      <c r="J42" s="57"/>
      <c r="K42" s="229">
        <f t="shared" si="3"/>
        <v>0.7</v>
      </c>
      <c r="L42" s="57">
        <v>7</v>
      </c>
      <c r="M42" s="229">
        <f t="shared" si="4"/>
        <v>1</v>
      </c>
      <c r="N42" s="33">
        <f t="shared" si="29"/>
        <v>3</v>
      </c>
      <c r="O42" s="274">
        <f t="shared" si="5"/>
        <v>0.3</v>
      </c>
      <c r="P42" s="57"/>
      <c r="Q42" s="57"/>
      <c r="R42" s="57"/>
      <c r="S42" s="57"/>
      <c r="T42" s="57">
        <v>1</v>
      </c>
      <c r="U42" s="57"/>
      <c r="V42" s="57"/>
      <c r="W42" s="57">
        <v>2</v>
      </c>
      <c r="X42" s="275">
        <f t="shared" si="28"/>
        <v>10</v>
      </c>
      <c r="Y42" s="276">
        <f t="shared" si="6"/>
        <v>1</v>
      </c>
      <c r="Z42" s="57"/>
      <c r="AA42" s="518"/>
      <c r="AB42" s="5"/>
    </row>
    <row r="43" spans="1:28" ht="33.75" x14ac:dyDescent="0.2">
      <c r="A43" s="70" t="s">
        <v>92</v>
      </c>
      <c r="B43" s="57">
        <v>20</v>
      </c>
      <c r="C43" s="61">
        <f t="shared" si="32"/>
        <v>12</v>
      </c>
      <c r="D43" s="57">
        <v>9</v>
      </c>
      <c r="E43" s="57">
        <v>1</v>
      </c>
      <c r="F43" s="57">
        <v>3</v>
      </c>
      <c r="G43" s="54">
        <f t="shared" si="10"/>
        <v>5</v>
      </c>
      <c r="H43" s="57">
        <v>5</v>
      </c>
      <c r="I43" s="57"/>
      <c r="J43" s="57"/>
      <c r="K43" s="229">
        <f t="shared" si="3"/>
        <v>0.55555555555555558</v>
      </c>
      <c r="L43" s="57">
        <v>5</v>
      </c>
      <c r="M43" s="229">
        <f t="shared" si="4"/>
        <v>1</v>
      </c>
      <c r="N43" s="33">
        <f t="shared" si="29"/>
        <v>4</v>
      </c>
      <c r="O43" s="274">
        <f t="shared" si="5"/>
        <v>0.44444444444444442</v>
      </c>
      <c r="P43" s="57"/>
      <c r="Q43" s="57"/>
      <c r="R43" s="57"/>
      <c r="S43" s="57"/>
      <c r="T43" s="57"/>
      <c r="U43" s="57"/>
      <c r="V43" s="57"/>
      <c r="W43" s="57">
        <v>4</v>
      </c>
      <c r="X43" s="275">
        <f t="shared" si="28"/>
        <v>9</v>
      </c>
      <c r="Y43" s="276">
        <f t="shared" si="6"/>
        <v>1</v>
      </c>
      <c r="Z43" s="57"/>
      <c r="AA43" s="518"/>
      <c r="AB43" s="5"/>
    </row>
    <row r="44" spans="1:28" ht="22.5" x14ac:dyDescent="0.2">
      <c r="A44" s="70" t="s">
        <v>93</v>
      </c>
      <c r="B44" s="57">
        <v>12</v>
      </c>
      <c r="C44" s="61">
        <f t="shared" si="32"/>
        <v>7</v>
      </c>
      <c r="D44" s="57">
        <v>7</v>
      </c>
      <c r="E44" s="57"/>
      <c r="F44" s="57"/>
      <c r="G44" s="54">
        <f t="shared" si="10"/>
        <v>5</v>
      </c>
      <c r="H44" s="57">
        <v>5</v>
      </c>
      <c r="I44" s="57"/>
      <c r="J44" s="57"/>
      <c r="K44" s="229">
        <f t="shared" si="3"/>
        <v>0.7142857142857143</v>
      </c>
      <c r="L44" s="57">
        <v>5</v>
      </c>
      <c r="M44" s="229">
        <f t="shared" si="4"/>
        <v>1</v>
      </c>
      <c r="N44" s="33">
        <f t="shared" si="29"/>
        <v>2</v>
      </c>
      <c r="O44" s="274">
        <f t="shared" si="5"/>
        <v>0.2857142857142857</v>
      </c>
      <c r="P44" s="57"/>
      <c r="Q44" s="57"/>
      <c r="R44" s="57"/>
      <c r="S44" s="57"/>
      <c r="T44" s="57"/>
      <c r="U44" s="57">
        <v>1</v>
      </c>
      <c r="V44" s="57"/>
      <c r="W44" s="57">
        <v>1</v>
      </c>
      <c r="X44" s="275">
        <f t="shared" si="28"/>
        <v>7</v>
      </c>
      <c r="Y44" s="276">
        <f t="shared" si="6"/>
        <v>1</v>
      </c>
      <c r="Z44" s="57"/>
      <c r="AA44" s="518"/>
      <c r="AB44" s="5"/>
    </row>
    <row r="45" spans="1:28" ht="22.5" x14ac:dyDescent="0.2">
      <c r="A45" s="70" t="s">
        <v>94</v>
      </c>
      <c r="B45" s="57">
        <v>20</v>
      </c>
      <c r="C45" s="61">
        <f t="shared" si="32"/>
        <v>13</v>
      </c>
      <c r="D45" s="57">
        <v>13</v>
      </c>
      <c r="E45" s="57">
        <v>1</v>
      </c>
      <c r="F45" s="57"/>
      <c r="G45" s="54">
        <f t="shared" si="10"/>
        <v>10</v>
      </c>
      <c r="H45" s="57">
        <v>10</v>
      </c>
      <c r="I45" s="57"/>
      <c r="J45" s="57"/>
      <c r="K45" s="229">
        <f t="shared" si="3"/>
        <v>0.76923076923076927</v>
      </c>
      <c r="L45" s="57">
        <v>10</v>
      </c>
      <c r="M45" s="229">
        <f t="shared" si="4"/>
        <v>1</v>
      </c>
      <c r="N45" s="33">
        <f t="shared" si="29"/>
        <v>3</v>
      </c>
      <c r="O45" s="274">
        <f t="shared" si="5"/>
        <v>0.23076923076923078</v>
      </c>
      <c r="P45" s="57"/>
      <c r="Q45" s="57"/>
      <c r="R45" s="57"/>
      <c r="S45" s="57"/>
      <c r="T45" s="57"/>
      <c r="U45" s="57"/>
      <c r="V45" s="57"/>
      <c r="W45" s="57">
        <v>3</v>
      </c>
      <c r="X45" s="275">
        <f t="shared" si="28"/>
        <v>13</v>
      </c>
      <c r="Y45" s="276">
        <f t="shared" si="6"/>
        <v>1</v>
      </c>
      <c r="Z45" s="57"/>
      <c r="AA45" s="518"/>
      <c r="AB45" s="5"/>
    </row>
    <row r="46" spans="1:28" ht="33.75" x14ac:dyDescent="0.2">
      <c r="A46" s="70" t="s">
        <v>95</v>
      </c>
      <c r="B46" s="57">
        <v>14</v>
      </c>
      <c r="C46" s="61">
        <f t="shared" si="32"/>
        <v>10</v>
      </c>
      <c r="D46" s="57">
        <v>9</v>
      </c>
      <c r="E46" s="57"/>
      <c r="F46" s="57">
        <v>1</v>
      </c>
      <c r="G46" s="54">
        <f t="shared" si="10"/>
        <v>6</v>
      </c>
      <c r="H46" s="57">
        <v>6</v>
      </c>
      <c r="I46" s="57"/>
      <c r="J46" s="57"/>
      <c r="K46" s="229">
        <f t="shared" si="3"/>
        <v>0.66666666666666663</v>
      </c>
      <c r="L46" s="57">
        <v>5</v>
      </c>
      <c r="M46" s="229">
        <f t="shared" si="4"/>
        <v>0.83333333333333337</v>
      </c>
      <c r="N46" s="33">
        <f t="shared" si="29"/>
        <v>3</v>
      </c>
      <c r="O46" s="274">
        <f t="shared" si="5"/>
        <v>0.33333333333333331</v>
      </c>
      <c r="P46" s="57">
        <v>2</v>
      </c>
      <c r="Q46" s="57"/>
      <c r="R46" s="57"/>
      <c r="S46" s="57">
        <v>1</v>
      </c>
      <c r="T46" s="57"/>
      <c r="U46" s="57"/>
      <c r="V46" s="57"/>
      <c r="W46" s="57"/>
      <c r="X46" s="275">
        <f t="shared" si="28"/>
        <v>9</v>
      </c>
      <c r="Y46" s="276">
        <f t="shared" si="6"/>
        <v>1</v>
      </c>
      <c r="Z46" s="57"/>
      <c r="AA46" s="518"/>
      <c r="AB46" s="5"/>
    </row>
    <row r="47" spans="1:28" ht="22.5" x14ac:dyDescent="0.2">
      <c r="A47" s="70" t="s">
        <v>96</v>
      </c>
      <c r="B47" s="57">
        <v>15</v>
      </c>
      <c r="C47" s="61">
        <f t="shared" si="32"/>
        <v>18</v>
      </c>
      <c r="D47" s="57">
        <v>16</v>
      </c>
      <c r="E47" s="57">
        <v>1</v>
      </c>
      <c r="F47" s="57">
        <v>2</v>
      </c>
      <c r="G47" s="54">
        <f t="shared" si="10"/>
        <v>10</v>
      </c>
      <c r="H47" s="57">
        <v>10</v>
      </c>
      <c r="I47" s="57"/>
      <c r="J47" s="57"/>
      <c r="K47" s="229">
        <f t="shared" si="3"/>
        <v>0.625</v>
      </c>
      <c r="L47" s="57">
        <v>10</v>
      </c>
      <c r="M47" s="229">
        <f t="shared" si="4"/>
        <v>1</v>
      </c>
      <c r="N47" s="33">
        <f t="shared" si="29"/>
        <v>6</v>
      </c>
      <c r="O47" s="274">
        <f t="shared" si="5"/>
        <v>0.375</v>
      </c>
      <c r="P47" s="57"/>
      <c r="Q47" s="57"/>
      <c r="R47" s="57"/>
      <c r="S47" s="57"/>
      <c r="T47" s="57"/>
      <c r="U47" s="57"/>
      <c r="V47" s="57"/>
      <c r="W47" s="57">
        <v>6</v>
      </c>
      <c r="X47" s="275">
        <f t="shared" si="28"/>
        <v>16</v>
      </c>
      <c r="Y47" s="276">
        <f t="shared" si="6"/>
        <v>1</v>
      </c>
      <c r="Z47" s="57"/>
      <c r="AA47" s="518"/>
      <c r="AB47" s="5"/>
    </row>
    <row r="48" spans="1:28" ht="22.5" x14ac:dyDescent="0.2">
      <c r="A48" s="70" t="s">
        <v>97</v>
      </c>
      <c r="B48" s="57">
        <v>16</v>
      </c>
      <c r="C48" s="61">
        <f t="shared" si="32"/>
        <v>10</v>
      </c>
      <c r="D48" s="57">
        <v>8</v>
      </c>
      <c r="E48" s="57">
        <v>2</v>
      </c>
      <c r="F48" s="57">
        <v>2</v>
      </c>
      <c r="G48" s="54">
        <f t="shared" si="10"/>
        <v>3</v>
      </c>
      <c r="H48" s="57">
        <v>3</v>
      </c>
      <c r="I48" s="57"/>
      <c r="J48" s="57"/>
      <c r="K48" s="229">
        <f t="shared" si="3"/>
        <v>0.375</v>
      </c>
      <c r="L48" s="57">
        <v>3</v>
      </c>
      <c r="M48" s="229">
        <f t="shared" si="4"/>
        <v>1</v>
      </c>
      <c r="N48" s="33">
        <f t="shared" si="29"/>
        <v>5</v>
      </c>
      <c r="O48" s="274">
        <f t="shared" si="5"/>
        <v>0.625</v>
      </c>
      <c r="P48" s="57">
        <v>1</v>
      </c>
      <c r="Q48" s="57"/>
      <c r="R48" s="57"/>
      <c r="S48" s="57"/>
      <c r="T48" s="57"/>
      <c r="U48" s="57">
        <v>1</v>
      </c>
      <c r="V48" s="57"/>
      <c r="W48" s="57">
        <v>3</v>
      </c>
      <c r="X48" s="275">
        <f t="shared" si="28"/>
        <v>8</v>
      </c>
      <c r="Y48" s="276">
        <f t="shared" si="6"/>
        <v>1</v>
      </c>
      <c r="Z48" s="57"/>
      <c r="AA48" s="518"/>
      <c r="AB48" s="5"/>
    </row>
    <row r="49" spans="1:28" ht="13.5" x14ac:dyDescent="0.2">
      <c r="A49" s="71" t="s">
        <v>98</v>
      </c>
      <c r="B49" s="54">
        <f>SUM(B50:B54)</f>
        <v>120</v>
      </c>
      <c r="C49" s="54">
        <f t="shared" ref="C49:Z49" si="39">SUM(C50:C54)</f>
        <v>131</v>
      </c>
      <c r="D49" s="54">
        <f t="shared" si="39"/>
        <v>94</v>
      </c>
      <c r="E49" s="54">
        <f t="shared" si="39"/>
        <v>9</v>
      </c>
      <c r="F49" s="54">
        <f t="shared" si="39"/>
        <v>37</v>
      </c>
      <c r="G49" s="54">
        <f t="shared" si="10"/>
        <v>63</v>
      </c>
      <c r="H49" s="54">
        <f t="shared" si="39"/>
        <v>63</v>
      </c>
      <c r="I49" s="54">
        <f t="shared" si="39"/>
        <v>0</v>
      </c>
      <c r="J49" s="54">
        <f t="shared" si="39"/>
        <v>0</v>
      </c>
      <c r="K49" s="229">
        <f t="shared" si="3"/>
        <v>0.67021276595744683</v>
      </c>
      <c r="L49" s="54">
        <f t="shared" si="39"/>
        <v>59</v>
      </c>
      <c r="M49" s="229">
        <f t="shared" si="4"/>
        <v>0.93650793650793651</v>
      </c>
      <c r="N49" s="33">
        <f t="shared" si="29"/>
        <v>29</v>
      </c>
      <c r="O49" s="274">
        <f t="shared" si="5"/>
        <v>0.30851063829787234</v>
      </c>
      <c r="P49" s="54">
        <f t="shared" si="39"/>
        <v>3</v>
      </c>
      <c r="Q49" s="54">
        <f t="shared" si="39"/>
        <v>2</v>
      </c>
      <c r="R49" s="54">
        <f t="shared" si="39"/>
        <v>1</v>
      </c>
      <c r="S49" s="54">
        <f t="shared" si="39"/>
        <v>1</v>
      </c>
      <c r="T49" s="54">
        <f t="shared" si="39"/>
        <v>9</v>
      </c>
      <c r="U49" s="54">
        <f t="shared" si="39"/>
        <v>10</v>
      </c>
      <c r="V49" s="54">
        <f t="shared" si="39"/>
        <v>1</v>
      </c>
      <c r="W49" s="54">
        <f t="shared" si="39"/>
        <v>2</v>
      </c>
      <c r="X49" s="275">
        <f t="shared" si="28"/>
        <v>92</v>
      </c>
      <c r="Y49" s="229">
        <f t="shared" si="6"/>
        <v>0.97872340425531912</v>
      </c>
      <c r="Z49" s="54">
        <f t="shared" si="39"/>
        <v>2</v>
      </c>
      <c r="AA49" s="476">
        <f t="shared" ref="AA49:AA50" si="40">Z49/D49</f>
        <v>2.1276595744680851E-2</v>
      </c>
      <c r="AB49" s="5"/>
    </row>
    <row r="50" spans="1:28" ht="22.5" x14ac:dyDescent="0.2">
      <c r="A50" s="70" t="s">
        <v>99</v>
      </c>
      <c r="B50" s="57">
        <v>45</v>
      </c>
      <c r="C50" s="61">
        <f t="shared" si="32"/>
        <v>44</v>
      </c>
      <c r="D50" s="57">
        <v>33</v>
      </c>
      <c r="E50" s="57">
        <v>4</v>
      </c>
      <c r="F50" s="57">
        <v>11</v>
      </c>
      <c r="G50" s="54">
        <f t="shared" si="10"/>
        <v>16</v>
      </c>
      <c r="H50" s="57">
        <v>16</v>
      </c>
      <c r="I50" s="57"/>
      <c r="J50" s="57"/>
      <c r="K50" s="229">
        <f t="shared" si="3"/>
        <v>0.48484848484848486</v>
      </c>
      <c r="L50" s="57">
        <v>15</v>
      </c>
      <c r="M50" s="229">
        <f t="shared" si="4"/>
        <v>0.9375</v>
      </c>
      <c r="N50" s="33">
        <f t="shared" si="29"/>
        <v>16</v>
      </c>
      <c r="O50" s="274">
        <f t="shared" si="5"/>
        <v>0.48484848484848486</v>
      </c>
      <c r="P50" s="57"/>
      <c r="Q50" s="57">
        <v>1</v>
      </c>
      <c r="R50" s="57"/>
      <c r="S50" s="57">
        <v>1</v>
      </c>
      <c r="T50" s="57">
        <v>4</v>
      </c>
      <c r="U50" s="57">
        <v>8</v>
      </c>
      <c r="V50" s="57"/>
      <c r="W50" s="57">
        <v>2</v>
      </c>
      <c r="X50" s="275">
        <f t="shared" si="28"/>
        <v>32</v>
      </c>
      <c r="Y50" s="229">
        <f t="shared" si="6"/>
        <v>0.96969696969696972</v>
      </c>
      <c r="Z50" s="57">
        <v>1</v>
      </c>
      <c r="AA50" s="476">
        <f t="shared" si="40"/>
        <v>3.0303030303030304E-2</v>
      </c>
      <c r="AB50" s="5"/>
    </row>
    <row r="51" spans="1:28" ht="33.75" x14ac:dyDescent="0.2">
      <c r="A51" s="91" t="s">
        <v>100</v>
      </c>
      <c r="B51" s="57">
        <v>20</v>
      </c>
      <c r="C51" s="61">
        <f t="shared" si="32"/>
        <v>44</v>
      </c>
      <c r="D51" s="57">
        <v>21</v>
      </c>
      <c r="E51" s="57">
        <v>4</v>
      </c>
      <c r="F51" s="57">
        <v>23</v>
      </c>
      <c r="G51" s="54">
        <f t="shared" si="10"/>
        <v>18</v>
      </c>
      <c r="H51" s="57">
        <v>18</v>
      </c>
      <c r="I51" s="57"/>
      <c r="J51" s="57"/>
      <c r="K51" s="229">
        <f t="shared" si="3"/>
        <v>0.8571428571428571</v>
      </c>
      <c r="L51" s="57">
        <v>15</v>
      </c>
      <c r="M51" s="229">
        <f t="shared" si="4"/>
        <v>0.83333333333333337</v>
      </c>
      <c r="N51" s="33">
        <f t="shared" si="29"/>
        <v>3</v>
      </c>
      <c r="O51" s="274">
        <f t="shared" si="5"/>
        <v>0.14285714285714285</v>
      </c>
      <c r="P51" s="57"/>
      <c r="Q51" s="57"/>
      <c r="R51" s="57">
        <v>1</v>
      </c>
      <c r="S51" s="57"/>
      <c r="T51" s="57"/>
      <c r="U51" s="57">
        <v>1</v>
      </c>
      <c r="V51" s="57">
        <v>1</v>
      </c>
      <c r="W51" s="57"/>
      <c r="X51" s="275">
        <f t="shared" si="28"/>
        <v>21</v>
      </c>
      <c r="Y51" s="276">
        <f t="shared" si="6"/>
        <v>1</v>
      </c>
      <c r="Z51" s="57"/>
      <c r="AA51" s="518"/>
      <c r="AB51" s="5"/>
    </row>
    <row r="52" spans="1:28" ht="22.5" x14ac:dyDescent="0.2">
      <c r="A52" s="70" t="s">
        <v>101</v>
      </c>
      <c r="B52" s="57">
        <v>15</v>
      </c>
      <c r="C52" s="61">
        <f t="shared" si="32"/>
        <v>7</v>
      </c>
      <c r="D52" s="57">
        <v>7</v>
      </c>
      <c r="E52" s="57"/>
      <c r="F52" s="57"/>
      <c r="G52" s="54">
        <f t="shared" si="10"/>
        <v>6</v>
      </c>
      <c r="H52" s="57">
        <v>6</v>
      </c>
      <c r="I52" s="57"/>
      <c r="J52" s="57"/>
      <c r="K52" s="229">
        <f t="shared" si="3"/>
        <v>0.8571428571428571</v>
      </c>
      <c r="L52" s="57">
        <v>6</v>
      </c>
      <c r="M52" s="229">
        <f t="shared" si="4"/>
        <v>1</v>
      </c>
      <c r="N52" s="33">
        <f t="shared" si="29"/>
        <v>1</v>
      </c>
      <c r="O52" s="274">
        <f t="shared" si="5"/>
        <v>0.14285714285714285</v>
      </c>
      <c r="P52" s="57"/>
      <c r="Q52" s="57"/>
      <c r="R52" s="57"/>
      <c r="S52" s="57"/>
      <c r="T52" s="57"/>
      <c r="U52" s="57">
        <v>1</v>
      </c>
      <c r="V52" s="57"/>
      <c r="W52" s="57"/>
      <c r="X52" s="275">
        <f t="shared" si="28"/>
        <v>7</v>
      </c>
      <c r="Y52" s="276">
        <f t="shared" si="6"/>
        <v>1</v>
      </c>
      <c r="Z52" s="57"/>
      <c r="AA52" s="518"/>
      <c r="AB52" s="5"/>
    </row>
    <row r="53" spans="1:28" ht="22.5" x14ac:dyDescent="0.2">
      <c r="A53" s="70" t="s">
        <v>102</v>
      </c>
      <c r="B53" s="57">
        <v>15</v>
      </c>
      <c r="C53" s="61">
        <f t="shared" si="32"/>
        <v>14</v>
      </c>
      <c r="D53" s="57">
        <v>11</v>
      </c>
      <c r="E53" s="57"/>
      <c r="F53" s="57">
        <v>3</v>
      </c>
      <c r="G53" s="54">
        <f t="shared" si="10"/>
        <v>4</v>
      </c>
      <c r="H53" s="57">
        <v>4</v>
      </c>
      <c r="I53" s="57"/>
      <c r="J53" s="57"/>
      <c r="K53" s="229">
        <f t="shared" si="3"/>
        <v>0.36363636363636365</v>
      </c>
      <c r="L53" s="57">
        <v>4</v>
      </c>
      <c r="M53" s="229">
        <f t="shared" si="4"/>
        <v>1</v>
      </c>
      <c r="N53" s="33">
        <f t="shared" si="29"/>
        <v>7</v>
      </c>
      <c r="O53" s="274">
        <f t="shared" si="5"/>
        <v>0.63636363636363635</v>
      </c>
      <c r="P53" s="57">
        <v>2</v>
      </c>
      <c r="Q53" s="57">
        <v>1</v>
      </c>
      <c r="R53" s="57"/>
      <c r="S53" s="57"/>
      <c r="T53" s="57">
        <v>4</v>
      </c>
      <c r="U53" s="57"/>
      <c r="V53" s="57"/>
      <c r="W53" s="57"/>
      <c r="X53" s="275">
        <f t="shared" si="28"/>
        <v>11</v>
      </c>
      <c r="Y53" s="276">
        <f t="shared" si="6"/>
        <v>1</v>
      </c>
      <c r="Z53" s="57"/>
      <c r="AA53" s="518"/>
      <c r="AB53" s="5"/>
    </row>
    <row r="54" spans="1:28" x14ac:dyDescent="0.2">
      <c r="A54" s="70" t="s">
        <v>103</v>
      </c>
      <c r="B54" s="57">
        <v>25</v>
      </c>
      <c r="C54" s="61">
        <f t="shared" si="32"/>
        <v>22</v>
      </c>
      <c r="D54" s="57">
        <v>22</v>
      </c>
      <c r="E54" s="57">
        <v>1</v>
      </c>
      <c r="F54" s="57"/>
      <c r="G54" s="54">
        <f t="shared" si="10"/>
        <v>19</v>
      </c>
      <c r="H54" s="57">
        <v>19</v>
      </c>
      <c r="I54" s="57"/>
      <c r="J54" s="57"/>
      <c r="K54" s="229">
        <f t="shared" si="3"/>
        <v>0.86363636363636365</v>
      </c>
      <c r="L54" s="57">
        <v>19</v>
      </c>
      <c r="M54" s="229">
        <f t="shared" si="4"/>
        <v>1</v>
      </c>
      <c r="N54" s="33">
        <f t="shared" si="29"/>
        <v>2</v>
      </c>
      <c r="O54" s="274">
        <f t="shared" si="5"/>
        <v>9.0909090909090912E-2</v>
      </c>
      <c r="P54" s="57">
        <v>1</v>
      </c>
      <c r="Q54" s="57"/>
      <c r="R54" s="57"/>
      <c r="S54" s="57"/>
      <c r="T54" s="57">
        <v>1</v>
      </c>
      <c r="U54" s="57"/>
      <c r="V54" s="57"/>
      <c r="W54" s="57"/>
      <c r="X54" s="275">
        <f t="shared" ref="X54:X85" si="41">G54+N54</f>
        <v>21</v>
      </c>
      <c r="Y54" s="276">
        <f t="shared" si="6"/>
        <v>0.95454545454545459</v>
      </c>
      <c r="Z54" s="57">
        <v>1</v>
      </c>
      <c r="AA54" s="478">
        <f>Z54/C54</f>
        <v>4.5454545454545456E-2</v>
      </c>
      <c r="AB54" s="5"/>
    </row>
    <row r="55" spans="1:28" ht="13.5" x14ac:dyDescent="0.2">
      <c r="A55" s="71" t="s">
        <v>104</v>
      </c>
      <c r="B55" s="54">
        <f>SUM(B56:B66)</f>
        <v>234</v>
      </c>
      <c r="C55" s="37">
        <f>C56+C57+C58+C59+C60+C61+C63+C64+C65+C66+C62</f>
        <v>213</v>
      </c>
      <c r="D55" s="37">
        <f t="shared" ref="D55:J55" si="42">D56+D57+D58+D59+D60+D61+D63+D64+D65+D66+D62</f>
        <v>187</v>
      </c>
      <c r="E55" s="37">
        <f t="shared" si="42"/>
        <v>10</v>
      </c>
      <c r="F55" s="37">
        <f t="shared" si="42"/>
        <v>26</v>
      </c>
      <c r="G55" s="54">
        <f t="shared" si="10"/>
        <v>99</v>
      </c>
      <c r="H55" s="37">
        <f t="shared" si="42"/>
        <v>99</v>
      </c>
      <c r="I55" s="33">
        <f t="shared" si="42"/>
        <v>0</v>
      </c>
      <c r="J55" s="33">
        <f t="shared" si="42"/>
        <v>0</v>
      </c>
      <c r="K55" s="229">
        <f t="shared" si="3"/>
        <v>0.52941176470588236</v>
      </c>
      <c r="L55" s="37">
        <f>L56+L57+L58+L59+L60+L61+L63+L64+L65+L66+L62</f>
        <v>98</v>
      </c>
      <c r="M55" s="229">
        <f t="shared" si="4"/>
        <v>0.98989898989898994</v>
      </c>
      <c r="N55" s="33">
        <f t="shared" si="29"/>
        <v>88</v>
      </c>
      <c r="O55" s="274">
        <f t="shared" si="5"/>
        <v>0.47058823529411764</v>
      </c>
      <c r="P55" s="33">
        <f t="shared" ref="P55:W55" si="43">P56+P57+P58+P59+P60+P61+P63+P64+P65+P66+P62</f>
        <v>12</v>
      </c>
      <c r="Q55" s="33">
        <f t="shared" si="43"/>
        <v>6</v>
      </c>
      <c r="R55" s="33">
        <f t="shared" si="43"/>
        <v>0</v>
      </c>
      <c r="S55" s="33">
        <f t="shared" si="43"/>
        <v>2</v>
      </c>
      <c r="T55" s="33">
        <f t="shared" si="43"/>
        <v>3</v>
      </c>
      <c r="U55" s="33">
        <f t="shared" si="43"/>
        <v>33</v>
      </c>
      <c r="V55" s="33">
        <f t="shared" si="43"/>
        <v>7</v>
      </c>
      <c r="W55" s="33">
        <f t="shared" si="43"/>
        <v>25</v>
      </c>
      <c r="X55" s="275">
        <f t="shared" si="41"/>
        <v>187</v>
      </c>
      <c r="Y55" s="276">
        <f t="shared" si="6"/>
        <v>1</v>
      </c>
      <c r="Z55" s="61">
        <f>Z56+Z57+Z58+Z59+Z60+Z61+Z63+Z64+Z65+Z66+Z62</f>
        <v>0</v>
      </c>
      <c r="AA55" s="478">
        <f>Z55/C55</f>
        <v>0</v>
      </c>
      <c r="AB55" s="5"/>
    </row>
    <row r="56" spans="1:28" x14ac:dyDescent="0.2">
      <c r="A56" s="70" t="s">
        <v>757</v>
      </c>
      <c r="B56" s="57">
        <v>20</v>
      </c>
      <c r="C56" s="61">
        <f t="shared" ref="C56:C65" si="44">D56+F56</f>
        <v>9</v>
      </c>
      <c r="D56" s="62" t="s">
        <v>46</v>
      </c>
      <c r="E56" s="62"/>
      <c r="F56" s="62"/>
      <c r="G56" s="54">
        <f t="shared" si="10"/>
        <v>0</v>
      </c>
      <c r="H56" s="63"/>
      <c r="I56" s="484"/>
      <c r="J56" s="484"/>
      <c r="K56" s="229">
        <f t="shared" si="3"/>
        <v>0</v>
      </c>
      <c r="L56" s="63"/>
      <c r="M56" s="229" t="e">
        <f t="shared" si="4"/>
        <v>#DIV/0!</v>
      </c>
      <c r="N56" s="33">
        <f t="shared" si="29"/>
        <v>9</v>
      </c>
      <c r="O56" s="274">
        <f t="shared" si="5"/>
        <v>1</v>
      </c>
      <c r="P56" s="484"/>
      <c r="Q56" s="484"/>
      <c r="R56" s="484"/>
      <c r="S56" s="484"/>
      <c r="T56" s="484"/>
      <c r="U56" s="484">
        <v>9</v>
      </c>
      <c r="V56" s="484"/>
      <c r="W56" s="484"/>
      <c r="X56" s="275">
        <f t="shared" si="41"/>
        <v>9</v>
      </c>
      <c r="Y56" s="276">
        <f t="shared" si="6"/>
        <v>1</v>
      </c>
      <c r="Z56" s="48"/>
      <c r="AA56" s="518"/>
      <c r="AB56" s="5"/>
    </row>
    <row r="57" spans="1:28" x14ac:dyDescent="0.2">
      <c r="A57" s="70" t="s">
        <v>758</v>
      </c>
      <c r="B57" s="57">
        <v>18</v>
      </c>
      <c r="C57" s="61">
        <f t="shared" si="44"/>
        <v>13</v>
      </c>
      <c r="D57" s="62" t="s">
        <v>50</v>
      </c>
      <c r="E57" s="62"/>
      <c r="F57" s="62"/>
      <c r="G57" s="54">
        <f t="shared" si="10"/>
        <v>5</v>
      </c>
      <c r="H57" s="63">
        <v>5</v>
      </c>
      <c r="I57" s="484"/>
      <c r="J57" s="484"/>
      <c r="K57" s="229">
        <f t="shared" si="3"/>
        <v>0.38461538461538464</v>
      </c>
      <c r="L57" s="63">
        <v>5</v>
      </c>
      <c r="M57" s="229">
        <f t="shared" si="4"/>
        <v>1</v>
      </c>
      <c r="N57" s="33">
        <f t="shared" si="29"/>
        <v>8</v>
      </c>
      <c r="O57" s="274">
        <f t="shared" si="5"/>
        <v>0.61538461538461542</v>
      </c>
      <c r="P57" s="484">
        <v>2</v>
      </c>
      <c r="Q57" s="484"/>
      <c r="R57" s="484"/>
      <c r="S57" s="484"/>
      <c r="T57" s="484">
        <v>2</v>
      </c>
      <c r="U57" s="484"/>
      <c r="V57" s="484">
        <v>4</v>
      </c>
      <c r="W57" s="484"/>
      <c r="X57" s="275">
        <f t="shared" si="41"/>
        <v>13</v>
      </c>
      <c r="Y57" s="276">
        <f t="shared" si="6"/>
        <v>1</v>
      </c>
      <c r="Z57" s="48"/>
      <c r="AA57" s="518"/>
      <c r="AB57" s="5"/>
    </row>
    <row r="58" spans="1:28" x14ac:dyDescent="0.2">
      <c r="A58" s="70" t="s">
        <v>107</v>
      </c>
      <c r="B58" s="57">
        <v>19</v>
      </c>
      <c r="C58" s="61">
        <f t="shared" si="44"/>
        <v>11</v>
      </c>
      <c r="D58" s="62" t="s">
        <v>48</v>
      </c>
      <c r="E58" s="62" t="s">
        <v>38</v>
      </c>
      <c r="F58" s="62"/>
      <c r="G58" s="54">
        <f t="shared" si="10"/>
        <v>9</v>
      </c>
      <c r="H58" s="63">
        <v>9</v>
      </c>
      <c r="I58" s="484"/>
      <c r="J58" s="484"/>
      <c r="K58" s="229">
        <f t="shared" si="3"/>
        <v>0.81818181818181823</v>
      </c>
      <c r="L58" s="63">
        <v>9</v>
      </c>
      <c r="M58" s="229">
        <f t="shared" si="4"/>
        <v>1</v>
      </c>
      <c r="N58" s="33">
        <f t="shared" si="29"/>
        <v>2</v>
      </c>
      <c r="O58" s="274">
        <f t="shared" si="5"/>
        <v>0.18181818181818182</v>
      </c>
      <c r="P58" s="484">
        <v>1</v>
      </c>
      <c r="Q58" s="484">
        <v>1</v>
      </c>
      <c r="R58" s="484"/>
      <c r="S58" s="484"/>
      <c r="T58" s="484"/>
      <c r="U58" s="484"/>
      <c r="V58" s="484"/>
      <c r="W58" s="484"/>
      <c r="X58" s="275">
        <f t="shared" si="41"/>
        <v>11</v>
      </c>
      <c r="Y58" s="276">
        <f t="shared" si="6"/>
        <v>1</v>
      </c>
      <c r="Z58" s="48"/>
      <c r="AA58" s="518"/>
      <c r="AB58" s="5"/>
    </row>
    <row r="59" spans="1:28" ht="22.5" customHeight="1" x14ac:dyDescent="0.2">
      <c r="A59" s="70" t="s">
        <v>756</v>
      </c>
      <c r="B59" s="57">
        <v>25</v>
      </c>
      <c r="C59" s="61">
        <f t="shared" si="44"/>
        <v>22</v>
      </c>
      <c r="D59" s="62" t="s">
        <v>56</v>
      </c>
      <c r="E59" s="62" t="s">
        <v>39</v>
      </c>
      <c r="F59" s="62" t="s">
        <v>40</v>
      </c>
      <c r="G59" s="54">
        <f t="shared" si="10"/>
        <v>1</v>
      </c>
      <c r="H59" s="63">
        <v>1</v>
      </c>
      <c r="I59" s="484"/>
      <c r="J59" s="484"/>
      <c r="K59" s="229">
        <f t="shared" si="3"/>
        <v>5.2631578947368418E-2</v>
      </c>
      <c r="L59" s="63">
        <v>1</v>
      </c>
      <c r="M59" s="229">
        <f t="shared" si="4"/>
        <v>1</v>
      </c>
      <c r="N59" s="33">
        <f t="shared" si="29"/>
        <v>18</v>
      </c>
      <c r="O59" s="274">
        <f t="shared" si="5"/>
        <v>0.94736842105263153</v>
      </c>
      <c r="P59" s="484"/>
      <c r="Q59" s="484">
        <v>1</v>
      </c>
      <c r="R59" s="484"/>
      <c r="S59" s="484">
        <v>1</v>
      </c>
      <c r="T59" s="484"/>
      <c r="U59" s="484">
        <v>12</v>
      </c>
      <c r="V59" s="484"/>
      <c r="W59" s="484">
        <v>4</v>
      </c>
      <c r="X59" s="275">
        <f t="shared" si="41"/>
        <v>19</v>
      </c>
      <c r="Y59" s="276">
        <f t="shared" si="6"/>
        <v>1</v>
      </c>
      <c r="Z59" s="48"/>
      <c r="AA59" s="518"/>
      <c r="AB59" s="5"/>
    </row>
    <row r="60" spans="1:28" ht="22.5" x14ac:dyDescent="0.2">
      <c r="A60" s="70" t="s">
        <v>755</v>
      </c>
      <c r="B60" s="57">
        <v>20</v>
      </c>
      <c r="C60" s="61">
        <f t="shared" si="44"/>
        <v>15</v>
      </c>
      <c r="D60" s="62" t="s">
        <v>52</v>
      </c>
      <c r="E60" s="62"/>
      <c r="F60" s="62"/>
      <c r="G60" s="54">
        <f t="shared" si="10"/>
        <v>1</v>
      </c>
      <c r="H60" s="63">
        <v>1</v>
      </c>
      <c r="I60" s="484"/>
      <c r="J60" s="484"/>
      <c r="K60" s="229">
        <f t="shared" si="3"/>
        <v>6.6666666666666666E-2</v>
      </c>
      <c r="L60" s="63"/>
      <c r="M60" s="229">
        <f t="shared" si="4"/>
        <v>0</v>
      </c>
      <c r="N60" s="33">
        <f t="shared" si="29"/>
        <v>14</v>
      </c>
      <c r="O60" s="274">
        <f t="shared" si="5"/>
        <v>0.93333333333333335</v>
      </c>
      <c r="P60" s="484"/>
      <c r="Q60" s="484">
        <v>1</v>
      </c>
      <c r="R60" s="484"/>
      <c r="S60" s="484"/>
      <c r="T60" s="484"/>
      <c r="U60" s="484">
        <v>12</v>
      </c>
      <c r="V60" s="484"/>
      <c r="W60" s="484">
        <v>1</v>
      </c>
      <c r="X60" s="275">
        <f t="shared" si="41"/>
        <v>15</v>
      </c>
      <c r="Y60" s="276">
        <f t="shared" si="6"/>
        <v>1</v>
      </c>
      <c r="Z60" s="48"/>
      <c r="AA60" s="518"/>
      <c r="AB60" s="5"/>
    </row>
    <row r="61" spans="1:28" ht="22.5" x14ac:dyDescent="0.2">
      <c r="A61" s="70" t="s">
        <v>759</v>
      </c>
      <c r="B61" s="57">
        <v>20</v>
      </c>
      <c r="C61" s="61">
        <f t="shared" si="44"/>
        <v>13</v>
      </c>
      <c r="D61" s="62" t="s">
        <v>50</v>
      </c>
      <c r="E61" s="62"/>
      <c r="F61" s="62"/>
      <c r="G61" s="54">
        <f t="shared" si="10"/>
        <v>9</v>
      </c>
      <c r="H61" s="63">
        <v>9</v>
      </c>
      <c r="I61" s="484"/>
      <c r="J61" s="484"/>
      <c r="K61" s="229">
        <f t="shared" si="3"/>
        <v>0.69230769230769229</v>
      </c>
      <c r="L61" s="63">
        <v>9</v>
      </c>
      <c r="M61" s="229">
        <f t="shared" si="4"/>
        <v>1</v>
      </c>
      <c r="N61" s="33">
        <f t="shared" si="29"/>
        <v>4</v>
      </c>
      <c r="O61" s="274">
        <f t="shared" si="5"/>
        <v>0.30769230769230771</v>
      </c>
      <c r="P61" s="484"/>
      <c r="Q61" s="484"/>
      <c r="R61" s="484"/>
      <c r="S61" s="484"/>
      <c r="T61" s="484">
        <v>1</v>
      </c>
      <c r="U61" s="484"/>
      <c r="V61" s="484">
        <v>3</v>
      </c>
      <c r="W61" s="484"/>
      <c r="X61" s="275">
        <f t="shared" si="41"/>
        <v>13</v>
      </c>
      <c r="Y61" s="276">
        <f t="shared" si="6"/>
        <v>1</v>
      </c>
      <c r="Z61" s="48"/>
      <c r="AA61" s="518"/>
      <c r="AB61" s="5"/>
    </row>
    <row r="62" spans="1:28" ht="22.5" x14ac:dyDescent="0.2">
      <c r="A62" s="70" t="s">
        <v>111</v>
      </c>
      <c r="B62" s="57">
        <v>18</v>
      </c>
      <c r="C62" s="61">
        <f t="shared" si="44"/>
        <v>5</v>
      </c>
      <c r="D62" s="62" t="s">
        <v>42</v>
      </c>
      <c r="E62" s="62"/>
      <c r="F62" s="62"/>
      <c r="G62" s="54">
        <f t="shared" si="10"/>
        <v>4</v>
      </c>
      <c r="H62" s="63">
        <v>4</v>
      </c>
      <c r="I62" s="484"/>
      <c r="J62" s="484"/>
      <c r="K62" s="229">
        <f t="shared" si="3"/>
        <v>0.8</v>
      </c>
      <c r="L62" s="63">
        <v>4</v>
      </c>
      <c r="M62" s="229">
        <f t="shared" si="4"/>
        <v>1</v>
      </c>
      <c r="N62" s="33">
        <f t="shared" si="29"/>
        <v>1</v>
      </c>
      <c r="O62" s="274">
        <f t="shared" si="5"/>
        <v>0.2</v>
      </c>
      <c r="P62" s="484"/>
      <c r="Q62" s="484">
        <v>1</v>
      </c>
      <c r="R62" s="484"/>
      <c r="S62" s="484"/>
      <c r="T62" s="484"/>
      <c r="U62" s="484"/>
      <c r="V62" s="484"/>
      <c r="W62" s="484"/>
      <c r="X62" s="275">
        <f t="shared" si="41"/>
        <v>5</v>
      </c>
      <c r="Y62" s="276">
        <f t="shared" si="6"/>
        <v>1</v>
      </c>
      <c r="Z62" s="48"/>
      <c r="AA62" s="518"/>
      <c r="AB62" s="5"/>
    </row>
    <row r="63" spans="1:28" x14ac:dyDescent="0.2">
      <c r="A63" s="70" t="s">
        <v>112</v>
      </c>
      <c r="B63" s="57">
        <v>41</v>
      </c>
      <c r="C63" s="61">
        <f t="shared" si="44"/>
        <v>48</v>
      </c>
      <c r="D63" s="62" t="s">
        <v>113</v>
      </c>
      <c r="E63" s="62" t="s">
        <v>40</v>
      </c>
      <c r="F63" s="62"/>
      <c r="G63" s="54">
        <f t="shared" si="10"/>
        <v>38</v>
      </c>
      <c r="H63" s="63">
        <v>38</v>
      </c>
      <c r="I63" s="484"/>
      <c r="J63" s="484"/>
      <c r="K63" s="229">
        <f t="shared" si="3"/>
        <v>0.79166666666666663</v>
      </c>
      <c r="L63" s="46">
        <v>38</v>
      </c>
      <c r="M63" s="229">
        <f t="shared" si="4"/>
        <v>1</v>
      </c>
      <c r="N63" s="33">
        <f t="shared" si="29"/>
        <v>10</v>
      </c>
      <c r="O63" s="274">
        <f t="shared" si="5"/>
        <v>0.20833333333333334</v>
      </c>
      <c r="P63" s="484">
        <v>8</v>
      </c>
      <c r="Q63" s="484">
        <v>1</v>
      </c>
      <c r="R63" s="484"/>
      <c r="S63" s="484"/>
      <c r="T63" s="484"/>
      <c r="U63" s="484"/>
      <c r="V63" s="484"/>
      <c r="W63" s="484">
        <v>1</v>
      </c>
      <c r="X63" s="275">
        <f t="shared" si="41"/>
        <v>48</v>
      </c>
      <c r="Y63" s="276">
        <f t="shared" si="6"/>
        <v>1</v>
      </c>
      <c r="Z63" s="48"/>
      <c r="AA63" s="518"/>
      <c r="AB63" s="5"/>
    </row>
    <row r="64" spans="1:28" x14ac:dyDescent="0.2">
      <c r="A64" s="70" t="s">
        <v>114</v>
      </c>
      <c r="B64" s="57">
        <v>18</v>
      </c>
      <c r="C64" s="61">
        <f t="shared" si="44"/>
        <v>22</v>
      </c>
      <c r="D64" s="62" t="s">
        <v>58</v>
      </c>
      <c r="E64" s="62" t="s">
        <v>39</v>
      </c>
      <c r="F64" s="62" t="s">
        <v>38</v>
      </c>
      <c r="G64" s="54">
        <f t="shared" si="10"/>
        <v>14</v>
      </c>
      <c r="H64" s="63">
        <v>14</v>
      </c>
      <c r="I64" s="484"/>
      <c r="J64" s="484"/>
      <c r="K64" s="229">
        <f t="shared" si="3"/>
        <v>0.66666666666666663</v>
      </c>
      <c r="L64" s="63">
        <v>14</v>
      </c>
      <c r="M64" s="229">
        <f t="shared" si="4"/>
        <v>1</v>
      </c>
      <c r="N64" s="33">
        <f t="shared" si="29"/>
        <v>7</v>
      </c>
      <c r="O64" s="274">
        <f t="shared" si="5"/>
        <v>0.33333333333333331</v>
      </c>
      <c r="P64" s="484"/>
      <c r="Q64" s="484">
        <v>1</v>
      </c>
      <c r="R64" s="484"/>
      <c r="S64" s="484"/>
      <c r="T64" s="484"/>
      <c r="U64" s="484"/>
      <c r="V64" s="484"/>
      <c r="W64" s="484">
        <v>6</v>
      </c>
      <c r="X64" s="275">
        <f t="shared" si="41"/>
        <v>21</v>
      </c>
      <c r="Y64" s="276">
        <f t="shared" si="6"/>
        <v>1</v>
      </c>
      <c r="Z64" s="48"/>
      <c r="AA64" s="518"/>
      <c r="AB64" s="5"/>
    </row>
    <row r="65" spans="1:28" ht="22.5" x14ac:dyDescent="0.2">
      <c r="A65" s="70" t="s">
        <v>115</v>
      </c>
      <c r="B65" s="57">
        <v>10</v>
      </c>
      <c r="C65" s="61">
        <f t="shared" si="44"/>
        <v>26</v>
      </c>
      <c r="D65" s="62" t="s">
        <v>46</v>
      </c>
      <c r="E65" s="62"/>
      <c r="F65" s="62" t="s">
        <v>54</v>
      </c>
      <c r="G65" s="54">
        <f t="shared" si="10"/>
        <v>6</v>
      </c>
      <c r="H65" s="63">
        <v>6</v>
      </c>
      <c r="I65" s="484"/>
      <c r="J65" s="484"/>
      <c r="K65" s="229">
        <f t="shared" si="3"/>
        <v>0.66666666666666663</v>
      </c>
      <c r="L65" s="63">
        <v>6</v>
      </c>
      <c r="M65" s="229">
        <f t="shared" si="4"/>
        <v>1</v>
      </c>
      <c r="N65" s="33">
        <f t="shared" si="29"/>
        <v>3</v>
      </c>
      <c r="O65" s="274">
        <f t="shared" si="5"/>
        <v>0.33333333333333331</v>
      </c>
      <c r="P65" s="484"/>
      <c r="Q65" s="484"/>
      <c r="R65" s="484"/>
      <c r="S65" s="484">
        <v>1</v>
      </c>
      <c r="T65" s="484"/>
      <c r="U65" s="484"/>
      <c r="V65" s="484"/>
      <c r="W65" s="484">
        <v>2</v>
      </c>
      <c r="X65" s="275">
        <f t="shared" si="41"/>
        <v>9</v>
      </c>
      <c r="Y65" s="276">
        <f t="shared" si="6"/>
        <v>1</v>
      </c>
      <c r="Z65" s="48"/>
      <c r="AA65" s="518"/>
      <c r="AB65" s="5"/>
    </row>
    <row r="66" spans="1:28" ht="45" x14ac:dyDescent="0.2">
      <c r="A66" s="70" t="s">
        <v>116</v>
      </c>
      <c r="B66" s="57">
        <v>25</v>
      </c>
      <c r="C66" s="61">
        <f>D66+F66</f>
        <v>29</v>
      </c>
      <c r="D66" s="62" t="s">
        <v>61</v>
      </c>
      <c r="E66" s="62" t="s">
        <v>39</v>
      </c>
      <c r="F66" s="62" t="s">
        <v>42</v>
      </c>
      <c r="G66" s="54">
        <f t="shared" si="10"/>
        <v>12</v>
      </c>
      <c r="H66" s="63">
        <v>12</v>
      </c>
      <c r="I66" s="484"/>
      <c r="J66" s="484"/>
      <c r="K66" s="229">
        <f t="shared" si="3"/>
        <v>0.5</v>
      </c>
      <c r="L66" s="63">
        <v>12</v>
      </c>
      <c r="M66" s="229">
        <f t="shared" si="4"/>
        <v>1</v>
      </c>
      <c r="N66" s="33">
        <f t="shared" si="29"/>
        <v>12</v>
      </c>
      <c r="O66" s="274">
        <f t="shared" si="5"/>
        <v>0.5</v>
      </c>
      <c r="P66" s="484">
        <v>1</v>
      </c>
      <c r="Q66" s="484"/>
      <c r="R66" s="484"/>
      <c r="S66" s="484"/>
      <c r="T66" s="484"/>
      <c r="U66" s="484"/>
      <c r="V66" s="484"/>
      <c r="W66" s="484">
        <v>11</v>
      </c>
      <c r="X66" s="275">
        <f t="shared" si="41"/>
        <v>24</v>
      </c>
      <c r="Y66" s="276">
        <f t="shared" si="6"/>
        <v>1</v>
      </c>
      <c r="Z66" s="48"/>
      <c r="AA66" s="518"/>
      <c r="AB66" s="5"/>
    </row>
    <row r="67" spans="1:28" ht="13.5" x14ac:dyDescent="0.2">
      <c r="A67" s="71" t="s">
        <v>117</v>
      </c>
      <c r="B67" s="54">
        <f t="shared" ref="B67:J67" si="45">B68</f>
        <v>33</v>
      </c>
      <c r="C67" s="67">
        <f t="shared" si="45"/>
        <v>31</v>
      </c>
      <c r="D67" s="67" t="str">
        <f t="shared" si="45"/>
        <v>30</v>
      </c>
      <c r="E67" s="67" t="str">
        <f t="shared" si="45"/>
        <v>3</v>
      </c>
      <c r="F67" s="67" t="str">
        <f t="shared" si="45"/>
        <v>1</v>
      </c>
      <c r="G67" s="54">
        <f t="shared" si="10"/>
        <v>19</v>
      </c>
      <c r="H67" s="67">
        <f t="shared" si="45"/>
        <v>19</v>
      </c>
      <c r="I67" s="69">
        <f t="shared" si="45"/>
        <v>0</v>
      </c>
      <c r="J67" s="69">
        <f t="shared" si="45"/>
        <v>0</v>
      </c>
      <c r="K67" s="229">
        <f t="shared" si="3"/>
        <v>0.6333333333333333</v>
      </c>
      <c r="L67" s="67">
        <f>L68</f>
        <v>19</v>
      </c>
      <c r="M67" s="229">
        <f t="shared" si="4"/>
        <v>1</v>
      </c>
      <c r="N67" s="33">
        <f t="shared" si="29"/>
        <v>11</v>
      </c>
      <c r="O67" s="274">
        <f t="shared" si="5"/>
        <v>0.36666666666666664</v>
      </c>
      <c r="P67" s="69">
        <f t="shared" ref="P67:W67" si="46">P68</f>
        <v>5</v>
      </c>
      <c r="Q67" s="69">
        <f t="shared" si="46"/>
        <v>1</v>
      </c>
      <c r="R67" s="69">
        <f t="shared" si="46"/>
        <v>0</v>
      </c>
      <c r="S67" s="69">
        <f t="shared" si="46"/>
        <v>0</v>
      </c>
      <c r="T67" s="69">
        <f t="shared" si="46"/>
        <v>0</v>
      </c>
      <c r="U67" s="69">
        <f t="shared" si="46"/>
        <v>3</v>
      </c>
      <c r="V67" s="69">
        <f t="shared" si="46"/>
        <v>0</v>
      </c>
      <c r="W67" s="69">
        <f t="shared" si="46"/>
        <v>2</v>
      </c>
      <c r="X67" s="275">
        <f t="shared" si="41"/>
        <v>30</v>
      </c>
      <c r="Y67" s="276">
        <f t="shared" si="6"/>
        <v>1</v>
      </c>
      <c r="Z67" s="69">
        <f>Z68</f>
        <v>0</v>
      </c>
      <c r="AA67" s="478">
        <f>Z67/C67</f>
        <v>0</v>
      </c>
      <c r="AB67" s="5"/>
    </row>
    <row r="68" spans="1:28" x14ac:dyDescent="0.2">
      <c r="A68" s="70" t="s">
        <v>118</v>
      </c>
      <c r="B68" s="57">
        <v>33</v>
      </c>
      <c r="C68" s="61">
        <f>D68+F68</f>
        <v>31</v>
      </c>
      <c r="D68" s="62" t="s">
        <v>119</v>
      </c>
      <c r="E68" s="62" t="s">
        <v>40</v>
      </c>
      <c r="F68" s="62" t="s">
        <v>38</v>
      </c>
      <c r="G68" s="54">
        <f t="shared" si="10"/>
        <v>19</v>
      </c>
      <c r="H68" s="63">
        <v>19</v>
      </c>
      <c r="I68" s="484"/>
      <c r="J68" s="484"/>
      <c r="K68" s="229">
        <f t="shared" si="3"/>
        <v>0.6333333333333333</v>
      </c>
      <c r="L68" s="46">
        <v>19</v>
      </c>
      <c r="M68" s="229">
        <f t="shared" si="4"/>
        <v>1</v>
      </c>
      <c r="N68" s="33">
        <f t="shared" si="29"/>
        <v>11</v>
      </c>
      <c r="O68" s="274">
        <f t="shared" si="5"/>
        <v>0.36666666666666664</v>
      </c>
      <c r="P68" s="484">
        <v>5</v>
      </c>
      <c r="Q68" s="484">
        <v>1</v>
      </c>
      <c r="R68" s="484"/>
      <c r="S68" s="484"/>
      <c r="T68" s="484"/>
      <c r="U68" s="484">
        <v>3</v>
      </c>
      <c r="V68" s="484"/>
      <c r="W68" s="484">
        <v>2</v>
      </c>
      <c r="X68" s="275">
        <f t="shared" si="41"/>
        <v>30</v>
      </c>
      <c r="Y68" s="276">
        <f t="shared" si="6"/>
        <v>1</v>
      </c>
      <c r="Z68" s="48"/>
      <c r="AA68" s="518"/>
      <c r="AB68" s="5"/>
    </row>
    <row r="69" spans="1:28" ht="13.5" x14ac:dyDescent="0.2">
      <c r="A69" s="71" t="s">
        <v>120</v>
      </c>
      <c r="B69" s="54">
        <f>SUM(B70:B79)</f>
        <v>237</v>
      </c>
      <c r="C69" s="290">
        <f>SUM(C70:C79)</f>
        <v>240</v>
      </c>
      <c r="D69" s="73">
        <f t="shared" ref="D69:L69" si="47">SUM(D70:D79)</f>
        <v>202</v>
      </c>
      <c r="E69" s="73">
        <f t="shared" si="47"/>
        <v>25</v>
      </c>
      <c r="F69" s="73">
        <f t="shared" si="47"/>
        <v>38</v>
      </c>
      <c r="G69" s="54">
        <f t="shared" si="10"/>
        <v>155</v>
      </c>
      <c r="H69" s="73">
        <f t="shared" si="47"/>
        <v>155</v>
      </c>
      <c r="I69" s="54">
        <f t="shared" si="47"/>
        <v>0</v>
      </c>
      <c r="J69" s="54">
        <f t="shared" si="47"/>
        <v>0</v>
      </c>
      <c r="K69" s="229">
        <f t="shared" si="3"/>
        <v>0.76732673267326734</v>
      </c>
      <c r="L69" s="73">
        <f t="shared" si="47"/>
        <v>155</v>
      </c>
      <c r="M69" s="229">
        <f t="shared" si="4"/>
        <v>1</v>
      </c>
      <c r="N69" s="33">
        <f t="shared" si="29"/>
        <v>47</v>
      </c>
      <c r="O69" s="274">
        <f t="shared" si="5"/>
        <v>0.23267326732673269</v>
      </c>
      <c r="P69" s="54">
        <f t="shared" ref="P69:W69" si="48">SUM(P70:P79)</f>
        <v>17</v>
      </c>
      <c r="Q69" s="54">
        <f t="shared" si="48"/>
        <v>2</v>
      </c>
      <c r="R69" s="54">
        <f t="shared" si="48"/>
        <v>0</v>
      </c>
      <c r="S69" s="54">
        <f t="shared" si="48"/>
        <v>0</v>
      </c>
      <c r="T69" s="54">
        <f t="shared" si="48"/>
        <v>0</v>
      </c>
      <c r="U69" s="54">
        <f t="shared" si="48"/>
        <v>5</v>
      </c>
      <c r="V69" s="54">
        <f t="shared" si="48"/>
        <v>2</v>
      </c>
      <c r="W69" s="54">
        <f t="shared" si="48"/>
        <v>21</v>
      </c>
      <c r="X69" s="275">
        <f t="shared" si="41"/>
        <v>202</v>
      </c>
      <c r="Y69" s="276">
        <f t="shared" si="6"/>
        <v>1</v>
      </c>
      <c r="Z69" s="54">
        <f>SUM(Z70:Z79)</f>
        <v>0</v>
      </c>
      <c r="AA69" s="478">
        <f>Z69/C69</f>
        <v>0</v>
      </c>
      <c r="AB69" s="5"/>
    </row>
    <row r="70" spans="1:28" ht="22.5" x14ac:dyDescent="0.2">
      <c r="A70" s="70" t="s">
        <v>760</v>
      </c>
      <c r="B70" s="57">
        <v>15</v>
      </c>
      <c r="C70" s="61">
        <f t="shared" ref="C70:C79" si="49">D70+F70</f>
        <v>21</v>
      </c>
      <c r="D70" s="57">
        <v>15</v>
      </c>
      <c r="E70" s="57">
        <v>2</v>
      </c>
      <c r="F70" s="57">
        <v>6</v>
      </c>
      <c r="G70" s="54">
        <f t="shared" si="10"/>
        <v>10</v>
      </c>
      <c r="H70" s="57">
        <v>10</v>
      </c>
      <c r="I70" s="57"/>
      <c r="J70" s="57"/>
      <c r="K70" s="229">
        <f t="shared" si="3"/>
        <v>0.66666666666666663</v>
      </c>
      <c r="L70" s="57">
        <v>10</v>
      </c>
      <c r="M70" s="229">
        <f t="shared" si="4"/>
        <v>1</v>
      </c>
      <c r="N70" s="33">
        <f t="shared" si="29"/>
        <v>5</v>
      </c>
      <c r="O70" s="274">
        <f t="shared" si="5"/>
        <v>0.33333333333333331</v>
      </c>
      <c r="P70" s="57">
        <v>1</v>
      </c>
      <c r="Q70" s="57">
        <v>1</v>
      </c>
      <c r="R70" s="57"/>
      <c r="S70" s="57"/>
      <c r="T70" s="57"/>
      <c r="U70" s="57">
        <v>3</v>
      </c>
      <c r="V70" s="57"/>
      <c r="W70" s="57"/>
      <c r="X70" s="275">
        <f t="shared" si="41"/>
        <v>15</v>
      </c>
      <c r="Y70" s="276">
        <f t="shared" si="6"/>
        <v>1</v>
      </c>
      <c r="Z70" s="57"/>
      <c r="AA70" s="518"/>
      <c r="AB70" s="5"/>
    </row>
    <row r="71" spans="1:28" ht="22.5" x14ac:dyDescent="0.2">
      <c r="A71" s="70" t="s">
        <v>122</v>
      </c>
      <c r="B71" s="57">
        <v>20</v>
      </c>
      <c r="C71" s="61">
        <f t="shared" si="49"/>
        <v>19</v>
      </c>
      <c r="D71" s="57">
        <v>19</v>
      </c>
      <c r="E71" s="57">
        <v>3</v>
      </c>
      <c r="F71" s="57"/>
      <c r="G71" s="54">
        <f t="shared" si="10"/>
        <v>15</v>
      </c>
      <c r="H71" s="57">
        <v>15</v>
      </c>
      <c r="I71" s="57"/>
      <c r="J71" s="57"/>
      <c r="K71" s="229">
        <f t="shared" si="3"/>
        <v>0.78947368421052633</v>
      </c>
      <c r="L71" s="57">
        <v>15</v>
      </c>
      <c r="M71" s="229">
        <f t="shared" si="4"/>
        <v>1</v>
      </c>
      <c r="N71" s="33">
        <f t="shared" si="29"/>
        <v>4</v>
      </c>
      <c r="O71" s="274">
        <f t="shared" si="5"/>
        <v>0.21052631578947367</v>
      </c>
      <c r="P71" s="57"/>
      <c r="Q71" s="57"/>
      <c r="R71" s="57"/>
      <c r="S71" s="57"/>
      <c r="T71" s="57"/>
      <c r="U71" s="57"/>
      <c r="V71" s="57"/>
      <c r="W71" s="57">
        <v>4</v>
      </c>
      <c r="X71" s="275">
        <f t="shared" si="41"/>
        <v>19</v>
      </c>
      <c r="Y71" s="276">
        <f t="shared" si="6"/>
        <v>1</v>
      </c>
      <c r="Z71" s="57"/>
      <c r="AA71" s="518"/>
      <c r="AB71" s="5"/>
    </row>
    <row r="72" spans="1:28" ht="22.5" x14ac:dyDescent="0.2">
      <c r="A72" s="70" t="s">
        <v>123</v>
      </c>
      <c r="B72" s="57">
        <v>53</v>
      </c>
      <c r="C72" s="61">
        <f t="shared" si="49"/>
        <v>50</v>
      </c>
      <c r="D72" s="57">
        <v>40</v>
      </c>
      <c r="E72" s="57">
        <v>5</v>
      </c>
      <c r="F72" s="57">
        <v>10</v>
      </c>
      <c r="G72" s="54">
        <f t="shared" si="10"/>
        <v>32</v>
      </c>
      <c r="H72" s="57">
        <v>32</v>
      </c>
      <c r="I72" s="57"/>
      <c r="J72" s="57"/>
      <c r="K72" s="229">
        <f t="shared" si="3"/>
        <v>0.8</v>
      </c>
      <c r="L72" s="57">
        <v>32</v>
      </c>
      <c r="M72" s="229">
        <f t="shared" si="4"/>
        <v>1</v>
      </c>
      <c r="N72" s="33">
        <f t="shared" si="29"/>
        <v>8</v>
      </c>
      <c r="O72" s="274">
        <f t="shared" si="5"/>
        <v>0.2</v>
      </c>
      <c r="P72" s="57">
        <v>3</v>
      </c>
      <c r="Q72" s="57"/>
      <c r="R72" s="57"/>
      <c r="S72" s="57"/>
      <c r="T72" s="57"/>
      <c r="U72" s="57"/>
      <c r="V72" s="57"/>
      <c r="W72" s="57">
        <v>5</v>
      </c>
      <c r="X72" s="275">
        <f t="shared" si="41"/>
        <v>40</v>
      </c>
      <c r="Y72" s="276">
        <f t="shared" si="6"/>
        <v>1</v>
      </c>
      <c r="Z72" s="57"/>
      <c r="AA72" s="518"/>
      <c r="AB72" s="5"/>
    </row>
    <row r="73" spans="1:28" ht="22.5" x14ac:dyDescent="0.2">
      <c r="A73" s="70" t="s">
        <v>124</v>
      </c>
      <c r="B73" s="57">
        <v>26</v>
      </c>
      <c r="C73" s="61">
        <f t="shared" si="49"/>
        <v>19</v>
      </c>
      <c r="D73" s="57">
        <v>16</v>
      </c>
      <c r="E73" s="57">
        <v>1</v>
      </c>
      <c r="F73" s="57">
        <v>3</v>
      </c>
      <c r="G73" s="54">
        <f t="shared" si="10"/>
        <v>13</v>
      </c>
      <c r="H73" s="57">
        <v>13</v>
      </c>
      <c r="I73" s="57"/>
      <c r="J73" s="57"/>
      <c r="K73" s="229">
        <f t="shared" si="3"/>
        <v>0.8125</v>
      </c>
      <c r="L73" s="57">
        <v>13</v>
      </c>
      <c r="M73" s="229">
        <f t="shared" si="4"/>
        <v>1</v>
      </c>
      <c r="N73" s="33">
        <f t="shared" si="29"/>
        <v>3</v>
      </c>
      <c r="O73" s="274">
        <f t="shared" si="5"/>
        <v>0.1875</v>
      </c>
      <c r="P73" s="57">
        <v>2</v>
      </c>
      <c r="Q73" s="57"/>
      <c r="R73" s="57"/>
      <c r="S73" s="57"/>
      <c r="T73" s="57"/>
      <c r="U73" s="57"/>
      <c r="V73" s="57">
        <v>1</v>
      </c>
      <c r="W73" s="57"/>
      <c r="X73" s="275">
        <f t="shared" si="41"/>
        <v>16</v>
      </c>
      <c r="Y73" s="276">
        <f t="shared" si="6"/>
        <v>1</v>
      </c>
      <c r="Z73" s="57"/>
      <c r="AA73" s="518"/>
      <c r="AB73" s="5"/>
    </row>
    <row r="74" spans="1:28" ht="33.75" x14ac:dyDescent="0.2">
      <c r="A74" s="93" t="s">
        <v>125</v>
      </c>
      <c r="B74" s="57">
        <v>24</v>
      </c>
      <c r="C74" s="61">
        <f t="shared" si="49"/>
        <v>13</v>
      </c>
      <c r="D74" s="57">
        <v>11</v>
      </c>
      <c r="E74" s="57">
        <v>2</v>
      </c>
      <c r="F74" s="57">
        <v>2</v>
      </c>
      <c r="G74" s="54">
        <f t="shared" si="10"/>
        <v>10</v>
      </c>
      <c r="H74" s="57">
        <v>10</v>
      </c>
      <c r="I74" s="57"/>
      <c r="J74" s="57"/>
      <c r="K74" s="229">
        <f t="shared" si="3"/>
        <v>0.90909090909090906</v>
      </c>
      <c r="L74" s="57">
        <v>10</v>
      </c>
      <c r="M74" s="229">
        <f t="shared" si="4"/>
        <v>1</v>
      </c>
      <c r="N74" s="33">
        <f t="shared" si="29"/>
        <v>1</v>
      </c>
      <c r="O74" s="274">
        <f t="shared" si="5"/>
        <v>9.0909090909090912E-2</v>
      </c>
      <c r="P74" s="57"/>
      <c r="Q74" s="57"/>
      <c r="R74" s="57"/>
      <c r="S74" s="57"/>
      <c r="T74" s="57"/>
      <c r="U74" s="57">
        <v>1</v>
      </c>
      <c r="V74" s="57"/>
      <c r="W74" s="57"/>
      <c r="X74" s="275">
        <f t="shared" si="41"/>
        <v>11</v>
      </c>
      <c r="Y74" s="276">
        <f t="shared" si="6"/>
        <v>1</v>
      </c>
      <c r="Z74" s="57"/>
      <c r="AA74" s="518"/>
      <c r="AB74" s="5"/>
    </row>
    <row r="75" spans="1:28" ht="23.25" customHeight="1" x14ac:dyDescent="0.2">
      <c r="A75" s="70" t="s">
        <v>126</v>
      </c>
      <c r="B75" s="57">
        <v>26</v>
      </c>
      <c r="C75" s="61">
        <f t="shared" si="49"/>
        <v>28</v>
      </c>
      <c r="D75" s="57">
        <v>22</v>
      </c>
      <c r="E75" s="57">
        <v>2</v>
      </c>
      <c r="F75" s="57">
        <v>6</v>
      </c>
      <c r="G75" s="54">
        <f t="shared" si="10"/>
        <v>18</v>
      </c>
      <c r="H75" s="57">
        <v>18</v>
      </c>
      <c r="I75" s="57"/>
      <c r="J75" s="57"/>
      <c r="K75" s="229">
        <f t="shared" si="3"/>
        <v>0.81818181818181823</v>
      </c>
      <c r="L75" s="57">
        <v>18</v>
      </c>
      <c r="M75" s="229">
        <f t="shared" si="4"/>
        <v>1</v>
      </c>
      <c r="N75" s="33">
        <f t="shared" si="29"/>
        <v>4</v>
      </c>
      <c r="O75" s="274">
        <f t="shared" si="5"/>
        <v>0.18181818181818182</v>
      </c>
      <c r="P75" s="57">
        <v>2</v>
      </c>
      <c r="Q75" s="57"/>
      <c r="R75" s="57"/>
      <c r="S75" s="57"/>
      <c r="T75" s="57"/>
      <c r="U75" s="57"/>
      <c r="V75" s="57"/>
      <c r="W75" s="57">
        <v>2</v>
      </c>
      <c r="X75" s="275">
        <f t="shared" si="41"/>
        <v>22</v>
      </c>
      <c r="Y75" s="276">
        <f t="shared" si="6"/>
        <v>1</v>
      </c>
      <c r="Z75" s="57"/>
      <c r="AA75" s="518"/>
      <c r="AB75" s="5"/>
    </row>
    <row r="76" spans="1:28" ht="22.5" x14ac:dyDescent="0.2">
      <c r="A76" s="70" t="s">
        <v>127</v>
      </c>
      <c r="B76" s="57">
        <v>20</v>
      </c>
      <c r="C76" s="61">
        <f t="shared" si="49"/>
        <v>15</v>
      </c>
      <c r="D76" s="57">
        <v>15</v>
      </c>
      <c r="E76" s="57">
        <v>4</v>
      </c>
      <c r="F76" s="57"/>
      <c r="G76" s="54">
        <f t="shared" si="10"/>
        <v>11</v>
      </c>
      <c r="H76" s="57">
        <v>11</v>
      </c>
      <c r="I76" s="57"/>
      <c r="J76" s="57"/>
      <c r="K76" s="229">
        <f t="shared" ref="K76:K139" si="50">G76/D76</f>
        <v>0.73333333333333328</v>
      </c>
      <c r="L76" s="57">
        <v>11</v>
      </c>
      <c r="M76" s="229">
        <f t="shared" ref="M76:M139" si="51">L76/G76</f>
        <v>1</v>
      </c>
      <c r="N76" s="33">
        <f t="shared" si="29"/>
        <v>4</v>
      </c>
      <c r="O76" s="274">
        <f t="shared" ref="O76:O139" si="52">N76/D76</f>
        <v>0.26666666666666666</v>
      </c>
      <c r="P76" s="57">
        <v>2</v>
      </c>
      <c r="Q76" s="57"/>
      <c r="R76" s="57"/>
      <c r="S76" s="57"/>
      <c r="T76" s="57"/>
      <c r="U76" s="57"/>
      <c r="V76" s="57"/>
      <c r="W76" s="57">
        <v>2</v>
      </c>
      <c r="X76" s="275">
        <f t="shared" si="41"/>
        <v>15</v>
      </c>
      <c r="Y76" s="276">
        <f t="shared" ref="Y76:Y139" si="53">X76/D76</f>
        <v>1</v>
      </c>
      <c r="Z76" s="57"/>
      <c r="AA76" s="518"/>
      <c r="AB76" s="5"/>
    </row>
    <row r="77" spans="1:28" ht="22.5" x14ac:dyDescent="0.2">
      <c r="A77" s="70" t="s">
        <v>128</v>
      </c>
      <c r="B77" s="57">
        <v>23</v>
      </c>
      <c r="C77" s="61">
        <f t="shared" si="49"/>
        <v>41</v>
      </c>
      <c r="D77" s="57">
        <v>35</v>
      </c>
      <c r="E77" s="57">
        <v>4</v>
      </c>
      <c r="F77" s="57">
        <v>6</v>
      </c>
      <c r="G77" s="54">
        <f t="shared" si="10"/>
        <v>30</v>
      </c>
      <c r="H77" s="57">
        <v>30</v>
      </c>
      <c r="I77" s="57"/>
      <c r="J77" s="57"/>
      <c r="K77" s="229">
        <f t="shared" si="50"/>
        <v>0.8571428571428571</v>
      </c>
      <c r="L77" s="57">
        <v>30</v>
      </c>
      <c r="M77" s="229">
        <f t="shared" si="51"/>
        <v>1</v>
      </c>
      <c r="N77" s="33">
        <f t="shared" si="29"/>
        <v>5</v>
      </c>
      <c r="O77" s="274">
        <f t="shared" si="52"/>
        <v>0.14285714285714285</v>
      </c>
      <c r="P77" s="57">
        <v>2</v>
      </c>
      <c r="Q77" s="57">
        <v>1</v>
      </c>
      <c r="R77" s="57"/>
      <c r="S77" s="57"/>
      <c r="T77" s="57"/>
      <c r="U77" s="57"/>
      <c r="V77" s="57"/>
      <c r="W77" s="57">
        <v>2</v>
      </c>
      <c r="X77" s="275">
        <f t="shared" si="41"/>
        <v>35</v>
      </c>
      <c r="Y77" s="276">
        <f t="shared" si="53"/>
        <v>1</v>
      </c>
      <c r="Z77" s="57"/>
      <c r="AA77" s="518"/>
      <c r="AB77" s="5"/>
    </row>
    <row r="78" spans="1:28" x14ac:dyDescent="0.2">
      <c r="A78" s="70" t="s">
        <v>766</v>
      </c>
      <c r="B78" s="57">
        <v>15</v>
      </c>
      <c r="C78" s="61">
        <f t="shared" si="49"/>
        <v>18</v>
      </c>
      <c r="D78" s="57">
        <v>15</v>
      </c>
      <c r="E78" s="57">
        <v>2</v>
      </c>
      <c r="F78" s="57">
        <v>3</v>
      </c>
      <c r="G78" s="54">
        <f t="shared" si="10"/>
        <v>8</v>
      </c>
      <c r="H78" s="57">
        <v>8</v>
      </c>
      <c r="I78" s="57"/>
      <c r="J78" s="57"/>
      <c r="K78" s="229">
        <f t="shared" si="50"/>
        <v>0.53333333333333333</v>
      </c>
      <c r="L78" s="57">
        <v>8</v>
      </c>
      <c r="M78" s="229">
        <f t="shared" si="51"/>
        <v>1</v>
      </c>
      <c r="N78" s="33">
        <f t="shared" si="29"/>
        <v>7</v>
      </c>
      <c r="O78" s="274">
        <f t="shared" si="52"/>
        <v>0.46666666666666667</v>
      </c>
      <c r="P78" s="57">
        <v>3</v>
      </c>
      <c r="Q78" s="57"/>
      <c r="R78" s="57"/>
      <c r="S78" s="57"/>
      <c r="T78" s="57"/>
      <c r="U78" s="57"/>
      <c r="V78" s="57"/>
      <c r="W78" s="57">
        <v>4</v>
      </c>
      <c r="X78" s="275">
        <f t="shared" si="41"/>
        <v>15</v>
      </c>
      <c r="Y78" s="276">
        <f t="shared" si="53"/>
        <v>1</v>
      </c>
      <c r="Z78" s="57"/>
      <c r="AA78" s="518"/>
      <c r="AB78" s="5"/>
    </row>
    <row r="79" spans="1:28" ht="22.5" x14ac:dyDescent="0.2">
      <c r="A79" s="70" t="s">
        <v>130</v>
      </c>
      <c r="B79" s="57">
        <v>15</v>
      </c>
      <c r="C79" s="61">
        <f t="shared" si="49"/>
        <v>16</v>
      </c>
      <c r="D79" s="57">
        <v>14</v>
      </c>
      <c r="E79" s="57"/>
      <c r="F79" s="57">
        <v>2</v>
      </c>
      <c r="G79" s="54">
        <f t="shared" si="10"/>
        <v>8</v>
      </c>
      <c r="H79" s="57">
        <v>8</v>
      </c>
      <c r="I79" s="57"/>
      <c r="J79" s="57"/>
      <c r="K79" s="229">
        <f t="shared" si="50"/>
        <v>0.5714285714285714</v>
      </c>
      <c r="L79" s="57">
        <v>8</v>
      </c>
      <c r="M79" s="229">
        <f t="shared" si="51"/>
        <v>1</v>
      </c>
      <c r="N79" s="33">
        <f t="shared" si="29"/>
        <v>6</v>
      </c>
      <c r="O79" s="274">
        <f t="shared" si="52"/>
        <v>0.42857142857142855</v>
      </c>
      <c r="P79" s="57">
        <v>2</v>
      </c>
      <c r="Q79" s="57"/>
      <c r="R79" s="57"/>
      <c r="S79" s="57"/>
      <c r="T79" s="57"/>
      <c r="U79" s="57">
        <v>1</v>
      </c>
      <c r="V79" s="57">
        <v>1</v>
      </c>
      <c r="W79" s="57">
        <v>2</v>
      </c>
      <c r="X79" s="275">
        <f t="shared" si="41"/>
        <v>14</v>
      </c>
      <c r="Y79" s="276">
        <f t="shared" si="53"/>
        <v>1</v>
      </c>
      <c r="Z79" s="57"/>
      <c r="AA79" s="518"/>
      <c r="AB79" s="5"/>
    </row>
    <row r="80" spans="1:28" ht="13.5" x14ac:dyDescent="0.2">
      <c r="A80" s="71" t="s">
        <v>131</v>
      </c>
      <c r="B80" s="54">
        <f t="shared" ref="B80:J80" si="54">B81</f>
        <v>41</v>
      </c>
      <c r="C80" s="67">
        <f t="shared" si="54"/>
        <v>47</v>
      </c>
      <c r="D80" s="67" t="str">
        <f t="shared" si="54"/>
        <v>39</v>
      </c>
      <c r="E80" s="67" t="str">
        <f t="shared" si="54"/>
        <v>4</v>
      </c>
      <c r="F80" s="67" t="str">
        <f t="shared" si="54"/>
        <v>8</v>
      </c>
      <c r="G80" s="54">
        <f t="shared" ref="G80:G143" si="55">H80+I80+J80</f>
        <v>29</v>
      </c>
      <c r="H80" s="67">
        <f t="shared" si="54"/>
        <v>29</v>
      </c>
      <c r="I80" s="69">
        <f t="shared" si="54"/>
        <v>0</v>
      </c>
      <c r="J80" s="69">
        <f t="shared" si="54"/>
        <v>0</v>
      </c>
      <c r="K80" s="229">
        <f t="shared" si="50"/>
        <v>0.74358974358974361</v>
      </c>
      <c r="L80" s="67">
        <f>L81</f>
        <v>29</v>
      </c>
      <c r="M80" s="229">
        <f t="shared" si="51"/>
        <v>1</v>
      </c>
      <c r="N80" s="33">
        <f t="shared" si="29"/>
        <v>10</v>
      </c>
      <c r="O80" s="274">
        <f t="shared" si="52"/>
        <v>0.25641025641025639</v>
      </c>
      <c r="P80" s="69">
        <f t="shared" ref="P80:W80" si="56">P81</f>
        <v>3</v>
      </c>
      <c r="Q80" s="69">
        <f t="shared" si="56"/>
        <v>0</v>
      </c>
      <c r="R80" s="69">
        <f t="shared" si="56"/>
        <v>0</v>
      </c>
      <c r="S80" s="69">
        <f t="shared" si="56"/>
        <v>0</v>
      </c>
      <c r="T80" s="69">
        <f t="shared" si="56"/>
        <v>0</v>
      </c>
      <c r="U80" s="69">
        <f t="shared" si="56"/>
        <v>1</v>
      </c>
      <c r="V80" s="69">
        <f t="shared" si="56"/>
        <v>0</v>
      </c>
      <c r="W80" s="69">
        <f t="shared" si="56"/>
        <v>6</v>
      </c>
      <c r="X80" s="275">
        <f t="shared" si="41"/>
        <v>39</v>
      </c>
      <c r="Y80" s="276">
        <f t="shared" si="53"/>
        <v>1</v>
      </c>
      <c r="Z80" s="69">
        <f>Z81</f>
        <v>0</v>
      </c>
      <c r="AA80" s="478">
        <f>Z80/C80</f>
        <v>0</v>
      </c>
      <c r="AB80" s="5"/>
    </row>
    <row r="81" spans="1:28" x14ac:dyDescent="0.2">
      <c r="A81" s="70" t="s">
        <v>132</v>
      </c>
      <c r="B81" s="57">
        <v>41</v>
      </c>
      <c r="C81" s="61">
        <f>D81+F81</f>
        <v>47</v>
      </c>
      <c r="D81" s="62" t="s">
        <v>133</v>
      </c>
      <c r="E81" s="62" t="s">
        <v>41</v>
      </c>
      <c r="F81" s="62" t="s">
        <v>45</v>
      </c>
      <c r="G81" s="54">
        <f t="shared" si="55"/>
        <v>29</v>
      </c>
      <c r="H81" s="63">
        <v>29</v>
      </c>
      <c r="I81" s="484"/>
      <c r="J81" s="484"/>
      <c r="K81" s="229">
        <f t="shared" si="50"/>
        <v>0.74358974358974361</v>
      </c>
      <c r="L81" s="46">
        <v>29</v>
      </c>
      <c r="M81" s="229">
        <f t="shared" si="51"/>
        <v>1</v>
      </c>
      <c r="N81" s="33">
        <f t="shared" si="29"/>
        <v>10</v>
      </c>
      <c r="O81" s="274">
        <f t="shared" si="52"/>
        <v>0.25641025641025639</v>
      </c>
      <c r="P81" s="484">
        <v>3</v>
      </c>
      <c r="Q81" s="484"/>
      <c r="R81" s="484"/>
      <c r="S81" s="484"/>
      <c r="T81" s="484"/>
      <c r="U81" s="484">
        <v>1</v>
      </c>
      <c r="V81" s="484"/>
      <c r="W81" s="484">
        <v>6</v>
      </c>
      <c r="X81" s="275">
        <f t="shared" si="41"/>
        <v>39</v>
      </c>
      <c r="Y81" s="276">
        <f t="shared" si="53"/>
        <v>1</v>
      </c>
      <c r="Z81" s="48"/>
      <c r="AA81" s="518"/>
      <c r="AB81" s="5"/>
    </row>
    <row r="82" spans="1:28" ht="13.5" x14ac:dyDescent="0.2">
      <c r="A82" s="71" t="s">
        <v>134</v>
      </c>
      <c r="B82" s="54">
        <f>SUM(B83:B87)</f>
        <v>118</v>
      </c>
      <c r="C82" s="37">
        <f>C83+C85+C84+C86+C87</f>
        <v>101</v>
      </c>
      <c r="D82" s="37">
        <f t="shared" ref="D82:J82" si="57">D83+D85+D84+D86+D87</f>
        <v>98</v>
      </c>
      <c r="E82" s="37">
        <f t="shared" si="57"/>
        <v>5</v>
      </c>
      <c r="F82" s="37">
        <f t="shared" si="57"/>
        <v>3</v>
      </c>
      <c r="G82" s="54">
        <f t="shared" si="55"/>
        <v>42</v>
      </c>
      <c r="H82" s="37">
        <f t="shared" si="57"/>
        <v>42</v>
      </c>
      <c r="I82" s="33">
        <f t="shared" si="57"/>
        <v>0</v>
      </c>
      <c r="J82" s="33">
        <f t="shared" si="57"/>
        <v>0</v>
      </c>
      <c r="K82" s="229">
        <f t="shared" si="50"/>
        <v>0.42857142857142855</v>
      </c>
      <c r="L82" s="37">
        <f>L83+L85+L84+L86+L87</f>
        <v>41</v>
      </c>
      <c r="M82" s="229">
        <f t="shared" si="51"/>
        <v>0.97619047619047616</v>
      </c>
      <c r="N82" s="33">
        <f t="shared" si="29"/>
        <v>55</v>
      </c>
      <c r="O82" s="274">
        <f t="shared" si="52"/>
        <v>0.56122448979591832</v>
      </c>
      <c r="P82" s="33">
        <f t="shared" ref="P82:W82" si="58">P83+P85+P84+P86+P87</f>
        <v>8</v>
      </c>
      <c r="Q82" s="33">
        <f t="shared" si="58"/>
        <v>0</v>
      </c>
      <c r="R82" s="33">
        <f t="shared" si="58"/>
        <v>0</v>
      </c>
      <c r="S82" s="33">
        <f t="shared" si="58"/>
        <v>0</v>
      </c>
      <c r="T82" s="33">
        <f t="shared" si="58"/>
        <v>0</v>
      </c>
      <c r="U82" s="33">
        <f t="shared" si="58"/>
        <v>4</v>
      </c>
      <c r="V82" s="33">
        <f t="shared" si="58"/>
        <v>1</v>
      </c>
      <c r="W82" s="33">
        <f t="shared" si="58"/>
        <v>42</v>
      </c>
      <c r="X82" s="275">
        <f t="shared" si="41"/>
        <v>97</v>
      </c>
      <c r="Y82" s="229">
        <f t="shared" si="53"/>
        <v>0.98979591836734693</v>
      </c>
      <c r="Z82" s="33">
        <f>Z83+Z85+Z84+Z86+Z87</f>
        <v>1</v>
      </c>
      <c r="AA82" s="476">
        <f t="shared" ref="AA82" si="59">Z82/D82</f>
        <v>1.020408163265306E-2</v>
      </c>
      <c r="AB82" s="5"/>
    </row>
    <row r="83" spans="1:28" ht="22.5" x14ac:dyDescent="0.2">
      <c r="A83" s="70" t="s">
        <v>135</v>
      </c>
      <c r="B83" s="57">
        <v>70</v>
      </c>
      <c r="C83" s="61">
        <f>D83+F83</f>
        <v>47</v>
      </c>
      <c r="D83" s="62" t="s">
        <v>136</v>
      </c>
      <c r="E83" s="62" t="s">
        <v>39</v>
      </c>
      <c r="F83" s="62" t="s">
        <v>38</v>
      </c>
      <c r="G83" s="54">
        <f t="shared" si="55"/>
        <v>17</v>
      </c>
      <c r="H83" s="63">
        <v>17</v>
      </c>
      <c r="I83" s="484"/>
      <c r="J83" s="484"/>
      <c r="K83" s="229">
        <f t="shared" si="50"/>
        <v>0.36956521739130432</v>
      </c>
      <c r="L83" s="63">
        <v>16</v>
      </c>
      <c r="M83" s="229">
        <f t="shared" si="51"/>
        <v>0.94117647058823528</v>
      </c>
      <c r="N83" s="33">
        <f t="shared" si="29"/>
        <v>29</v>
      </c>
      <c r="O83" s="274">
        <f t="shared" si="52"/>
        <v>0.63043478260869568</v>
      </c>
      <c r="P83" s="484">
        <v>1</v>
      </c>
      <c r="Q83" s="484"/>
      <c r="R83" s="484"/>
      <c r="S83" s="484"/>
      <c r="T83" s="484"/>
      <c r="U83" s="484">
        <v>2</v>
      </c>
      <c r="V83" s="484">
        <v>1</v>
      </c>
      <c r="W83" s="484">
        <v>25</v>
      </c>
      <c r="X83" s="275">
        <f t="shared" si="41"/>
        <v>46</v>
      </c>
      <c r="Y83" s="276">
        <f t="shared" si="53"/>
        <v>1</v>
      </c>
      <c r="Z83" s="48"/>
      <c r="AA83" s="518"/>
      <c r="AB83" s="5"/>
    </row>
    <row r="84" spans="1:28" ht="22.5" x14ac:dyDescent="0.2">
      <c r="A84" s="70" t="s">
        <v>761</v>
      </c>
      <c r="B84" s="57">
        <v>10</v>
      </c>
      <c r="C84" s="61">
        <f>D84+F84</f>
        <v>6</v>
      </c>
      <c r="D84" s="62" t="s">
        <v>43</v>
      </c>
      <c r="E84" s="62"/>
      <c r="F84" s="62"/>
      <c r="G84" s="54">
        <f t="shared" si="55"/>
        <v>4</v>
      </c>
      <c r="H84" s="63">
        <v>4</v>
      </c>
      <c r="I84" s="484"/>
      <c r="J84" s="484"/>
      <c r="K84" s="229">
        <f t="shared" si="50"/>
        <v>0.66666666666666663</v>
      </c>
      <c r="L84" s="63">
        <v>4</v>
      </c>
      <c r="M84" s="229">
        <f t="shared" si="51"/>
        <v>1</v>
      </c>
      <c r="N84" s="33">
        <f t="shared" si="29"/>
        <v>2</v>
      </c>
      <c r="O84" s="274">
        <f t="shared" si="52"/>
        <v>0.33333333333333331</v>
      </c>
      <c r="P84" s="484">
        <v>2</v>
      </c>
      <c r="Q84" s="484"/>
      <c r="R84" s="484"/>
      <c r="S84" s="484"/>
      <c r="T84" s="484"/>
      <c r="U84" s="484"/>
      <c r="V84" s="484"/>
      <c r="W84" s="484"/>
      <c r="X84" s="275">
        <f t="shared" si="41"/>
        <v>6</v>
      </c>
      <c r="Y84" s="276">
        <f t="shared" si="53"/>
        <v>1</v>
      </c>
      <c r="Z84" s="48"/>
      <c r="AA84" s="518"/>
      <c r="AB84" s="5"/>
    </row>
    <row r="85" spans="1:28" ht="56.25" x14ac:dyDescent="0.2">
      <c r="A85" s="70" t="s">
        <v>138</v>
      </c>
      <c r="B85" s="57">
        <v>15</v>
      </c>
      <c r="C85" s="61">
        <f>D85+F85</f>
        <v>23</v>
      </c>
      <c r="D85" s="62" t="s">
        <v>58</v>
      </c>
      <c r="E85" s="62" t="s">
        <v>39</v>
      </c>
      <c r="F85" s="62" t="s">
        <v>39</v>
      </c>
      <c r="G85" s="54">
        <f t="shared" si="55"/>
        <v>11</v>
      </c>
      <c r="H85" s="63">
        <v>11</v>
      </c>
      <c r="I85" s="484"/>
      <c r="J85" s="484"/>
      <c r="K85" s="229">
        <f t="shared" si="50"/>
        <v>0.52380952380952384</v>
      </c>
      <c r="L85" s="63">
        <v>11</v>
      </c>
      <c r="M85" s="229">
        <f t="shared" si="51"/>
        <v>1</v>
      </c>
      <c r="N85" s="33">
        <f t="shared" si="29"/>
        <v>10</v>
      </c>
      <c r="O85" s="274">
        <f t="shared" si="52"/>
        <v>0.47619047619047616</v>
      </c>
      <c r="P85" s="484">
        <v>2</v>
      </c>
      <c r="Q85" s="484"/>
      <c r="R85" s="484"/>
      <c r="S85" s="484"/>
      <c r="T85" s="484"/>
      <c r="U85" s="484">
        <v>1</v>
      </c>
      <c r="V85" s="484"/>
      <c r="W85" s="484">
        <v>7</v>
      </c>
      <c r="X85" s="275">
        <f t="shared" si="41"/>
        <v>21</v>
      </c>
      <c r="Y85" s="276">
        <f t="shared" si="53"/>
        <v>1</v>
      </c>
      <c r="Z85" s="48"/>
      <c r="AA85" s="518"/>
      <c r="AB85" s="5"/>
    </row>
    <row r="86" spans="1:28" ht="22.5" x14ac:dyDescent="0.2">
      <c r="A86" s="70" t="s">
        <v>139</v>
      </c>
      <c r="B86" s="57">
        <v>11</v>
      </c>
      <c r="C86" s="61">
        <f>D86+F86</f>
        <v>9</v>
      </c>
      <c r="D86" s="62" t="s">
        <v>46</v>
      </c>
      <c r="E86" s="62" t="s">
        <v>38</v>
      </c>
      <c r="F86" s="62"/>
      <c r="G86" s="54">
        <f t="shared" si="55"/>
        <v>3</v>
      </c>
      <c r="H86" s="63">
        <v>3</v>
      </c>
      <c r="I86" s="484"/>
      <c r="J86" s="484"/>
      <c r="K86" s="229">
        <f t="shared" si="50"/>
        <v>0.33333333333333331</v>
      </c>
      <c r="L86" s="63">
        <v>3</v>
      </c>
      <c r="M86" s="229">
        <f t="shared" si="51"/>
        <v>1</v>
      </c>
      <c r="N86" s="33">
        <f t="shared" si="29"/>
        <v>5</v>
      </c>
      <c r="O86" s="274">
        <f t="shared" si="52"/>
        <v>0.55555555555555558</v>
      </c>
      <c r="P86" s="484">
        <v>1</v>
      </c>
      <c r="Q86" s="484"/>
      <c r="R86" s="484"/>
      <c r="S86" s="484"/>
      <c r="T86" s="484"/>
      <c r="U86" s="484"/>
      <c r="V86" s="484"/>
      <c r="W86" s="484">
        <v>4</v>
      </c>
      <c r="X86" s="275">
        <f t="shared" ref="X86:X117" si="60">G86+N86</f>
        <v>8</v>
      </c>
      <c r="Y86" s="229">
        <f t="shared" si="53"/>
        <v>0.88888888888888884</v>
      </c>
      <c r="Z86" s="48">
        <v>1</v>
      </c>
      <c r="AA86" s="476">
        <f t="shared" ref="AA86" si="61">Z86/D86</f>
        <v>0.1111111111111111</v>
      </c>
      <c r="AB86" s="5"/>
    </row>
    <row r="87" spans="1:28" x14ac:dyDescent="0.2">
      <c r="A87" s="70" t="s">
        <v>140</v>
      </c>
      <c r="B87" s="57">
        <v>12</v>
      </c>
      <c r="C87" s="61">
        <f>D87+F87</f>
        <v>16</v>
      </c>
      <c r="D87" s="62" t="s">
        <v>53</v>
      </c>
      <c r="E87" s="62"/>
      <c r="F87" s="62"/>
      <c r="G87" s="54">
        <f t="shared" si="55"/>
        <v>7</v>
      </c>
      <c r="H87" s="63">
        <v>7</v>
      </c>
      <c r="I87" s="484"/>
      <c r="J87" s="484"/>
      <c r="K87" s="229">
        <f t="shared" si="50"/>
        <v>0.4375</v>
      </c>
      <c r="L87" s="63">
        <v>7</v>
      </c>
      <c r="M87" s="229">
        <f t="shared" si="51"/>
        <v>1</v>
      </c>
      <c r="N87" s="33">
        <f t="shared" si="29"/>
        <v>9</v>
      </c>
      <c r="O87" s="274">
        <f t="shared" si="52"/>
        <v>0.5625</v>
      </c>
      <c r="P87" s="484">
        <v>2</v>
      </c>
      <c r="Q87" s="484"/>
      <c r="R87" s="484"/>
      <c r="S87" s="484"/>
      <c r="T87" s="484"/>
      <c r="U87" s="484">
        <v>1</v>
      </c>
      <c r="V87" s="484"/>
      <c r="W87" s="484">
        <v>6</v>
      </c>
      <c r="X87" s="275">
        <f t="shared" si="60"/>
        <v>16</v>
      </c>
      <c r="Y87" s="276">
        <f t="shared" si="53"/>
        <v>1</v>
      </c>
      <c r="Z87" s="48"/>
      <c r="AA87" s="518"/>
      <c r="AB87" s="5"/>
    </row>
    <row r="88" spans="1:28" ht="13.5" x14ac:dyDescent="0.2">
      <c r="A88" s="71" t="s">
        <v>141</v>
      </c>
      <c r="B88" s="54">
        <f>SUM(B89:B91)</f>
        <v>90</v>
      </c>
      <c r="C88" s="37">
        <f>C89+C90+C91</f>
        <v>76</v>
      </c>
      <c r="D88" s="37">
        <f t="shared" ref="D88:L88" si="62">D89+D90+D91</f>
        <v>74</v>
      </c>
      <c r="E88" s="37">
        <f t="shared" si="62"/>
        <v>2</v>
      </c>
      <c r="F88" s="37">
        <f t="shared" si="62"/>
        <v>2</v>
      </c>
      <c r="G88" s="54">
        <f t="shared" si="55"/>
        <v>40</v>
      </c>
      <c r="H88" s="37">
        <f t="shared" si="62"/>
        <v>40</v>
      </c>
      <c r="I88" s="33">
        <f t="shared" si="62"/>
        <v>0</v>
      </c>
      <c r="J88" s="33">
        <f t="shared" si="62"/>
        <v>0</v>
      </c>
      <c r="K88" s="229">
        <f t="shared" si="50"/>
        <v>0.54054054054054057</v>
      </c>
      <c r="L88" s="37">
        <f t="shared" si="62"/>
        <v>40</v>
      </c>
      <c r="M88" s="229">
        <f t="shared" si="51"/>
        <v>1</v>
      </c>
      <c r="N88" s="33">
        <f t="shared" ref="N88:N151" si="63">P88+Q88+R88+S88+U88+W88+V88+T88</f>
        <v>34</v>
      </c>
      <c r="O88" s="274">
        <f t="shared" si="52"/>
        <v>0.45945945945945948</v>
      </c>
      <c r="P88" s="33">
        <f t="shared" ref="P88:W88" si="64">P89+P90+P91</f>
        <v>14</v>
      </c>
      <c r="Q88" s="33">
        <f t="shared" si="64"/>
        <v>1</v>
      </c>
      <c r="R88" s="33">
        <f t="shared" si="64"/>
        <v>0</v>
      </c>
      <c r="S88" s="33">
        <f t="shared" si="64"/>
        <v>0</v>
      </c>
      <c r="T88" s="33">
        <f t="shared" si="64"/>
        <v>0</v>
      </c>
      <c r="U88" s="33">
        <f t="shared" si="64"/>
        <v>13</v>
      </c>
      <c r="V88" s="33">
        <f t="shared" si="64"/>
        <v>2</v>
      </c>
      <c r="W88" s="33">
        <f t="shared" si="64"/>
        <v>4</v>
      </c>
      <c r="X88" s="275">
        <f t="shared" si="60"/>
        <v>74</v>
      </c>
      <c r="Y88" s="276">
        <f t="shared" si="53"/>
        <v>1</v>
      </c>
      <c r="Z88" s="76">
        <f>Z89+Z90</f>
        <v>0</v>
      </c>
      <c r="AA88" s="478">
        <f>Z88/C88</f>
        <v>0</v>
      </c>
      <c r="AB88" s="5"/>
    </row>
    <row r="89" spans="1:28" x14ac:dyDescent="0.2">
      <c r="A89" s="70" t="s">
        <v>142</v>
      </c>
      <c r="B89" s="57">
        <v>71</v>
      </c>
      <c r="C89" s="61">
        <f>D89+F89</f>
        <v>61</v>
      </c>
      <c r="D89" s="62" t="s">
        <v>143</v>
      </c>
      <c r="E89" s="62" t="s">
        <v>39</v>
      </c>
      <c r="F89" s="62" t="s">
        <v>39</v>
      </c>
      <c r="G89" s="54">
        <f t="shared" si="55"/>
        <v>30</v>
      </c>
      <c r="H89" s="63">
        <v>30</v>
      </c>
      <c r="I89" s="484"/>
      <c r="J89" s="484"/>
      <c r="K89" s="229">
        <f t="shared" si="50"/>
        <v>0.50847457627118642</v>
      </c>
      <c r="L89" s="46">
        <v>30</v>
      </c>
      <c r="M89" s="229">
        <f t="shared" si="51"/>
        <v>1</v>
      </c>
      <c r="N89" s="33">
        <f t="shared" si="63"/>
        <v>29</v>
      </c>
      <c r="O89" s="274">
        <f t="shared" si="52"/>
        <v>0.49152542372881358</v>
      </c>
      <c r="P89" s="484">
        <v>12</v>
      </c>
      <c r="Q89" s="484">
        <v>1</v>
      </c>
      <c r="R89" s="484"/>
      <c r="S89" s="484"/>
      <c r="T89" s="484"/>
      <c r="U89" s="484">
        <v>13</v>
      </c>
      <c r="V89" s="484">
        <v>1</v>
      </c>
      <c r="W89" s="484">
        <v>2</v>
      </c>
      <c r="X89" s="275">
        <f t="shared" si="60"/>
        <v>59</v>
      </c>
      <c r="Y89" s="276">
        <f t="shared" si="53"/>
        <v>1</v>
      </c>
      <c r="Z89" s="48"/>
      <c r="AA89" s="518"/>
      <c r="AB89" s="5"/>
    </row>
    <row r="90" spans="1:28" x14ac:dyDescent="0.2">
      <c r="A90" s="70" t="s">
        <v>144</v>
      </c>
      <c r="B90" s="57">
        <v>14</v>
      </c>
      <c r="C90" s="61">
        <f>D90+F90</f>
        <v>11</v>
      </c>
      <c r="D90" s="62" t="s">
        <v>48</v>
      </c>
      <c r="E90" s="62"/>
      <c r="F90" s="62"/>
      <c r="G90" s="54">
        <f t="shared" si="55"/>
        <v>7</v>
      </c>
      <c r="H90" s="63">
        <v>7</v>
      </c>
      <c r="I90" s="484"/>
      <c r="J90" s="484"/>
      <c r="K90" s="229">
        <f t="shared" si="50"/>
        <v>0.63636363636363635</v>
      </c>
      <c r="L90" s="46">
        <v>7</v>
      </c>
      <c r="M90" s="229">
        <f t="shared" si="51"/>
        <v>1</v>
      </c>
      <c r="N90" s="33">
        <f t="shared" si="63"/>
        <v>4</v>
      </c>
      <c r="O90" s="274">
        <f t="shared" si="52"/>
        <v>0.36363636363636365</v>
      </c>
      <c r="P90" s="484">
        <v>1</v>
      </c>
      <c r="Q90" s="484"/>
      <c r="R90" s="484"/>
      <c r="S90" s="484"/>
      <c r="T90" s="484"/>
      <c r="U90" s="484"/>
      <c r="V90" s="484">
        <v>1</v>
      </c>
      <c r="W90" s="484">
        <v>2</v>
      </c>
      <c r="X90" s="275">
        <f t="shared" si="60"/>
        <v>11</v>
      </c>
      <c r="Y90" s="276">
        <f t="shared" si="53"/>
        <v>1</v>
      </c>
      <c r="Z90" s="48"/>
      <c r="AA90" s="518"/>
      <c r="AB90" s="5"/>
    </row>
    <row r="91" spans="1:28" x14ac:dyDescent="0.2">
      <c r="A91" s="70" t="s">
        <v>762</v>
      </c>
      <c r="B91" s="57">
        <v>5</v>
      </c>
      <c r="C91" s="61">
        <f>D91+F91</f>
        <v>4</v>
      </c>
      <c r="D91" s="62" t="s">
        <v>41</v>
      </c>
      <c r="E91" s="62"/>
      <c r="F91" s="62"/>
      <c r="G91" s="54">
        <f t="shared" si="55"/>
        <v>3</v>
      </c>
      <c r="H91" s="63">
        <v>3</v>
      </c>
      <c r="I91" s="484"/>
      <c r="J91" s="484"/>
      <c r="K91" s="229">
        <f t="shared" si="50"/>
        <v>0.75</v>
      </c>
      <c r="L91" s="46">
        <v>3</v>
      </c>
      <c r="M91" s="229">
        <f t="shared" si="51"/>
        <v>1</v>
      </c>
      <c r="N91" s="33">
        <f t="shared" si="63"/>
        <v>1</v>
      </c>
      <c r="O91" s="274">
        <f t="shared" si="52"/>
        <v>0.25</v>
      </c>
      <c r="P91" s="484">
        <v>1</v>
      </c>
      <c r="Q91" s="484"/>
      <c r="R91" s="484"/>
      <c r="S91" s="484"/>
      <c r="T91" s="484"/>
      <c r="U91" s="484"/>
      <c r="V91" s="484"/>
      <c r="W91" s="484"/>
      <c r="X91" s="275">
        <f t="shared" si="60"/>
        <v>4</v>
      </c>
      <c r="Y91" s="276">
        <f t="shared" si="53"/>
        <v>1</v>
      </c>
      <c r="Z91" s="48"/>
      <c r="AA91" s="518"/>
      <c r="AB91" s="5"/>
    </row>
    <row r="92" spans="1:28" ht="13.5" x14ac:dyDescent="0.2">
      <c r="A92" s="71" t="s">
        <v>146</v>
      </c>
      <c r="B92" s="54">
        <f>SUM(B93:B95)</f>
        <v>164</v>
      </c>
      <c r="C92" s="37">
        <f>C93+C94+C95</f>
        <v>193</v>
      </c>
      <c r="D92" s="37">
        <f>D93+D94+D95</f>
        <v>149</v>
      </c>
      <c r="E92" s="37">
        <f>E93+E94+E95</f>
        <v>14</v>
      </c>
      <c r="F92" s="37">
        <f>F93+F94+F95</f>
        <v>44</v>
      </c>
      <c r="G92" s="54">
        <f t="shared" si="55"/>
        <v>149</v>
      </c>
      <c r="H92" s="37">
        <f>H93+H94+H95</f>
        <v>0</v>
      </c>
      <c r="I92" s="33">
        <f>I93+I94+I95</f>
        <v>116</v>
      </c>
      <c r="J92" s="33">
        <f>J93+J94+J95</f>
        <v>33</v>
      </c>
      <c r="K92" s="229">
        <f t="shared" si="50"/>
        <v>1</v>
      </c>
      <c r="L92" s="37">
        <f>L93+L94+L95</f>
        <v>149</v>
      </c>
      <c r="M92" s="229">
        <f t="shared" si="51"/>
        <v>1</v>
      </c>
      <c r="N92" s="33">
        <f t="shared" si="63"/>
        <v>0</v>
      </c>
      <c r="O92" s="274">
        <f t="shared" si="52"/>
        <v>0</v>
      </c>
      <c r="P92" s="33">
        <f t="shared" ref="P92:W92" si="65">P93+P94+P95</f>
        <v>0</v>
      </c>
      <c r="Q92" s="33">
        <f t="shared" si="65"/>
        <v>0</v>
      </c>
      <c r="R92" s="33">
        <f t="shared" si="65"/>
        <v>0</v>
      </c>
      <c r="S92" s="33">
        <f t="shared" si="65"/>
        <v>0</v>
      </c>
      <c r="T92" s="33">
        <f t="shared" si="65"/>
        <v>0</v>
      </c>
      <c r="U92" s="33">
        <f t="shared" si="65"/>
        <v>0</v>
      </c>
      <c r="V92" s="33">
        <f t="shared" si="65"/>
        <v>0</v>
      </c>
      <c r="W92" s="33">
        <f t="shared" si="65"/>
        <v>0</v>
      </c>
      <c r="X92" s="275">
        <f t="shared" si="60"/>
        <v>149</v>
      </c>
      <c r="Y92" s="276">
        <f t="shared" si="53"/>
        <v>1</v>
      </c>
      <c r="Z92" s="33">
        <f>Z93+Z94+Z95</f>
        <v>0</v>
      </c>
      <c r="AA92" s="478">
        <f>Z92/C92</f>
        <v>0</v>
      </c>
      <c r="AB92" s="5"/>
    </row>
    <row r="93" spans="1:28" x14ac:dyDescent="0.2">
      <c r="A93" s="70" t="s">
        <v>147</v>
      </c>
      <c r="B93" s="57">
        <v>100</v>
      </c>
      <c r="C93" s="61">
        <f>D93+F93</f>
        <v>110</v>
      </c>
      <c r="D93" s="62" t="s">
        <v>148</v>
      </c>
      <c r="E93" s="62" t="s">
        <v>45</v>
      </c>
      <c r="F93" s="62" t="s">
        <v>53</v>
      </c>
      <c r="G93" s="54">
        <f t="shared" si="55"/>
        <v>94</v>
      </c>
      <c r="H93" s="78"/>
      <c r="I93" s="484">
        <v>73</v>
      </c>
      <c r="J93" s="484">
        <v>21</v>
      </c>
      <c r="K93" s="229">
        <f t="shared" si="50"/>
        <v>1</v>
      </c>
      <c r="L93" s="78">
        <v>94</v>
      </c>
      <c r="M93" s="229">
        <f t="shared" si="51"/>
        <v>1</v>
      </c>
      <c r="N93" s="33">
        <f t="shared" si="63"/>
        <v>0</v>
      </c>
      <c r="O93" s="274">
        <f t="shared" si="52"/>
        <v>0</v>
      </c>
      <c r="P93" s="484"/>
      <c r="Q93" s="484"/>
      <c r="R93" s="484"/>
      <c r="S93" s="484"/>
      <c r="T93" s="484"/>
      <c r="U93" s="484"/>
      <c r="V93" s="484"/>
      <c r="W93" s="484"/>
      <c r="X93" s="275">
        <f t="shared" si="60"/>
        <v>94</v>
      </c>
      <c r="Y93" s="276">
        <f t="shared" si="53"/>
        <v>1</v>
      </c>
      <c r="Z93" s="48"/>
      <c r="AA93" s="518"/>
      <c r="AB93" s="5"/>
    </row>
    <row r="94" spans="1:28" x14ac:dyDescent="0.2">
      <c r="A94" s="70" t="s">
        <v>149</v>
      </c>
      <c r="B94" s="57">
        <v>50</v>
      </c>
      <c r="C94" s="61">
        <f>D94+F94</f>
        <v>54</v>
      </c>
      <c r="D94" s="62" t="s">
        <v>150</v>
      </c>
      <c r="E94" s="62" t="s">
        <v>42</v>
      </c>
      <c r="F94" s="62" t="s">
        <v>49</v>
      </c>
      <c r="G94" s="54">
        <f t="shared" si="55"/>
        <v>42</v>
      </c>
      <c r="H94" s="78"/>
      <c r="I94" s="484">
        <v>34</v>
      </c>
      <c r="J94" s="484">
        <v>8</v>
      </c>
      <c r="K94" s="229">
        <f t="shared" si="50"/>
        <v>1</v>
      </c>
      <c r="L94" s="78">
        <v>42</v>
      </c>
      <c r="M94" s="229">
        <f t="shared" si="51"/>
        <v>1</v>
      </c>
      <c r="N94" s="33">
        <f t="shared" si="63"/>
        <v>0</v>
      </c>
      <c r="O94" s="274">
        <f t="shared" si="52"/>
        <v>0</v>
      </c>
      <c r="P94" s="484"/>
      <c r="Q94" s="484"/>
      <c r="R94" s="484"/>
      <c r="S94" s="484"/>
      <c r="T94" s="484"/>
      <c r="U94" s="484"/>
      <c r="V94" s="484"/>
      <c r="W94" s="484"/>
      <c r="X94" s="275">
        <f t="shared" si="60"/>
        <v>42</v>
      </c>
      <c r="Y94" s="276">
        <f t="shared" si="53"/>
        <v>1</v>
      </c>
      <c r="Z94" s="48"/>
      <c r="AA94" s="518"/>
      <c r="AB94" s="5"/>
    </row>
    <row r="95" spans="1:28" x14ac:dyDescent="0.2">
      <c r="A95" s="70" t="s">
        <v>151</v>
      </c>
      <c r="B95" s="57">
        <v>14</v>
      </c>
      <c r="C95" s="61">
        <f>D95+F95</f>
        <v>29</v>
      </c>
      <c r="D95" s="62" t="s">
        <v>50</v>
      </c>
      <c r="E95" s="62" t="s">
        <v>38</v>
      </c>
      <c r="F95" s="62" t="s">
        <v>53</v>
      </c>
      <c r="G95" s="54">
        <f t="shared" si="55"/>
        <v>13</v>
      </c>
      <c r="H95" s="78"/>
      <c r="I95" s="484">
        <v>9</v>
      </c>
      <c r="J95" s="484">
        <v>4</v>
      </c>
      <c r="K95" s="229">
        <f t="shared" si="50"/>
        <v>1</v>
      </c>
      <c r="L95" s="78">
        <v>13</v>
      </c>
      <c r="M95" s="229">
        <f t="shared" si="51"/>
        <v>1</v>
      </c>
      <c r="N95" s="33">
        <f t="shared" si="63"/>
        <v>0</v>
      </c>
      <c r="O95" s="274">
        <f t="shared" si="52"/>
        <v>0</v>
      </c>
      <c r="P95" s="484"/>
      <c r="Q95" s="484"/>
      <c r="R95" s="484"/>
      <c r="S95" s="484"/>
      <c r="T95" s="484"/>
      <c r="U95" s="484"/>
      <c r="V95" s="484"/>
      <c r="W95" s="484"/>
      <c r="X95" s="275">
        <f t="shared" si="60"/>
        <v>13</v>
      </c>
      <c r="Y95" s="276">
        <f t="shared" si="53"/>
        <v>1</v>
      </c>
      <c r="Z95" s="48"/>
      <c r="AA95" s="518"/>
      <c r="AB95" s="5"/>
    </row>
    <row r="96" spans="1:28" ht="13.5" x14ac:dyDescent="0.2">
      <c r="A96" s="71" t="s">
        <v>152</v>
      </c>
      <c r="B96" s="54">
        <f xml:space="preserve"> SUM(B97:B105)</f>
        <v>149</v>
      </c>
      <c r="C96" s="37">
        <f>SUM(C97:C105)</f>
        <v>142</v>
      </c>
      <c r="D96" s="37">
        <f>D97+D98+D99+D100+D101+D102+D103+D104+D105</f>
        <v>135</v>
      </c>
      <c r="E96" s="37">
        <f>E97+E98+E99+E100+E101+E102+E103+E104+E105</f>
        <v>6</v>
      </c>
      <c r="F96" s="37">
        <f>F97+F98+F99+F100+F101+F102+F103+F104+F105</f>
        <v>7</v>
      </c>
      <c r="G96" s="54">
        <f t="shared" si="55"/>
        <v>89</v>
      </c>
      <c r="H96" s="37">
        <f>H97+H98+H99+H100+H101+H102+H103+H104+H105</f>
        <v>89</v>
      </c>
      <c r="I96" s="33">
        <f>SUM(I97:I105)</f>
        <v>0</v>
      </c>
      <c r="J96" s="33">
        <f>SUM(J97:J105)</f>
        <v>0</v>
      </c>
      <c r="K96" s="229">
        <f t="shared" si="50"/>
        <v>0.65925925925925921</v>
      </c>
      <c r="L96" s="37">
        <f>SUM(L97:L105)</f>
        <v>89</v>
      </c>
      <c r="M96" s="229">
        <f t="shared" si="51"/>
        <v>1</v>
      </c>
      <c r="N96" s="33">
        <f t="shared" si="63"/>
        <v>46</v>
      </c>
      <c r="O96" s="274">
        <f t="shared" si="52"/>
        <v>0.34074074074074073</v>
      </c>
      <c r="P96" s="33">
        <f t="shared" ref="P96:W96" si="66">SUM(P97:P105)</f>
        <v>23</v>
      </c>
      <c r="Q96" s="33">
        <f t="shared" si="66"/>
        <v>5</v>
      </c>
      <c r="R96" s="33">
        <f t="shared" si="66"/>
        <v>0</v>
      </c>
      <c r="S96" s="33">
        <f t="shared" si="66"/>
        <v>0</v>
      </c>
      <c r="T96" s="33">
        <f t="shared" si="66"/>
        <v>0</v>
      </c>
      <c r="U96" s="33">
        <f t="shared" si="66"/>
        <v>8</v>
      </c>
      <c r="V96" s="33">
        <f t="shared" si="66"/>
        <v>0</v>
      </c>
      <c r="W96" s="33">
        <f t="shared" si="66"/>
        <v>10</v>
      </c>
      <c r="X96" s="275">
        <f t="shared" si="60"/>
        <v>135</v>
      </c>
      <c r="Y96" s="276">
        <f t="shared" si="53"/>
        <v>1</v>
      </c>
      <c r="Z96" s="33">
        <f>Z97+Z98+Z99+Z100+Z101+Z102+Z103+Z104+Z105</f>
        <v>0</v>
      </c>
      <c r="AA96" s="478">
        <f>Z96/C96</f>
        <v>0</v>
      </c>
      <c r="AB96" s="5"/>
    </row>
    <row r="97" spans="1:28" ht="22.5" x14ac:dyDescent="0.2">
      <c r="A97" s="70" t="s">
        <v>72</v>
      </c>
      <c r="B97" s="57">
        <v>11</v>
      </c>
      <c r="C97" s="61">
        <f t="shared" ref="C97:C105" si="67">D97+F97</f>
        <v>20</v>
      </c>
      <c r="D97" s="62" t="s">
        <v>53</v>
      </c>
      <c r="E97" s="62" t="s">
        <v>39</v>
      </c>
      <c r="F97" s="62" t="s">
        <v>41</v>
      </c>
      <c r="G97" s="54">
        <f t="shared" si="55"/>
        <v>5</v>
      </c>
      <c r="H97" s="63">
        <v>5</v>
      </c>
      <c r="I97" s="484"/>
      <c r="J97" s="484"/>
      <c r="K97" s="229">
        <f t="shared" si="50"/>
        <v>0.3125</v>
      </c>
      <c r="L97" s="63">
        <v>5</v>
      </c>
      <c r="M97" s="229">
        <f t="shared" si="51"/>
        <v>1</v>
      </c>
      <c r="N97" s="33">
        <f t="shared" si="63"/>
        <v>11</v>
      </c>
      <c r="O97" s="274">
        <f t="shared" si="52"/>
        <v>0.6875</v>
      </c>
      <c r="P97" s="484">
        <v>1</v>
      </c>
      <c r="Q97" s="484"/>
      <c r="R97" s="484"/>
      <c r="S97" s="484"/>
      <c r="T97" s="484"/>
      <c r="U97" s="484">
        <v>3</v>
      </c>
      <c r="V97" s="484"/>
      <c r="W97" s="484">
        <v>7</v>
      </c>
      <c r="X97" s="275">
        <f t="shared" si="60"/>
        <v>16</v>
      </c>
      <c r="Y97" s="276">
        <f t="shared" si="53"/>
        <v>1</v>
      </c>
      <c r="Z97" s="48"/>
      <c r="AA97" s="518"/>
      <c r="AB97" s="5"/>
    </row>
    <row r="98" spans="1:28" ht="22.5" x14ac:dyDescent="0.2">
      <c r="A98" s="70" t="s">
        <v>153</v>
      </c>
      <c r="B98" s="57">
        <v>15</v>
      </c>
      <c r="C98" s="61">
        <f t="shared" si="67"/>
        <v>15</v>
      </c>
      <c r="D98" s="62" t="s">
        <v>52</v>
      </c>
      <c r="E98" s="62"/>
      <c r="F98" s="62"/>
      <c r="G98" s="54">
        <f t="shared" si="55"/>
        <v>13</v>
      </c>
      <c r="H98" s="63">
        <v>13</v>
      </c>
      <c r="I98" s="484"/>
      <c r="J98" s="484"/>
      <c r="K98" s="229">
        <f t="shared" si="50"/>
        <v>0.8666666666666667</v>
      </c>
      <c r="L98" s="63">
        <v>13</v>
      </c>
      <c r="M98" s="229">
        <f t="shared" si="51"/>
        <v>1</v>
      </c>
      <c r="N98" s="33">
        <f t="shared" si="63"/>
        <v>2</v>
      </c>
      <c r="O98" s="274">
        <f t="shared" si="52"/>
        <v>0.13333333333333333</v>
      </c>
      <c r="P98" s="484"/>
      <c r="Q98" s="484">
        <v>1</v>
      </c>
      <c r="R98" s="484"/>
      <c r="S98" s="484"/>
      <c r="T98" s="484"/>
      <c r="U98" s="484"/>
      <c r="V98" s="484"/>
      <c r="W98" s="484">
        <v>1</v>
      </c>
      <c r="X98" s="275">
        <f t="shared" si="60"/>
        <v>15</v>
      </c>
      <c r="Y98" s="276">
        <f t="shared" si="53"/>
        <v>1</v>
      </c>
      <c r="Z98" s="48"/>
      <c r="AA98" s="518"/>
      <c r="AB98" s="5"/>
    </row>
    <row r="99" spans="1:28" ht="22.5" x14ac:dyDescent="0.2">
      <c r="A99" s="70" t="s">
        <v>154</v>
      </c>
      <c r="B99" s="57">
        <v>11</v>
      </c>
      <c r="C99" s="61">
        <f t="shared" si="67"/>
        <v>9</v>
      </c>
      <c r="D99" s="62" t="s">
        <v>46</v>
      </c>
      <c r="E99" s="62"/>
      <c r="F99" s="62"/>
      <c r="G99" s="54">
        <f t="shared" si="55"/>
        <v>8</v>
      </c>
      <c r="H99" s="63">
        <v>8</v>
      </c>
      <c r="I99" s="484"/>
      <c r="J99" s="484"/>
      <c r="K99" s="229">
        <f t="shared" si="50"/>
        <v>0.88888888888888884</v>
      </c>
      <c r="L99" s="46">
        <v>8</v>
      </c>
      <c r="M99" s="229">
        <f t="shared" si="51"/>
        <v>1</v>
      </c>
      <c r="N99" s="33">
        <f t="shared" si="63"/>
        <v>1</v>
      </c>
      <c r="O99" s="274">
        <f t="shared" si="52"/>
        <v>0.1111111111111111</v>
      </c>
      <c r="P99" s="484">
        <v>1</v>
      </c>
      <c r="Q99" s="484"/>
      <c r="R99" s="484"/>
      <c r="S99" s="484"/>
      <c r="T99" s="484"/>
      <c r="U99" s="484"/>
      <c r="V99" s="484"/>
      <c r="W99" s="484"/>
      <c r="X99" s="275">
        <f t="shared" si="60"/>
        <v>9</v>
      </c>
      <c r="Y99" s="276">
        <f t="shared" si="53"/>
        <v>1</v>
      </c>
      <c r="Z99" s="48"/>
      <c r="AA99" s="518"/>
      <c r="AB99" s="5"/>
    </row>
    <row r="100" spans="1:28" ht="22.5" x14ac:dyDescent="0.2">
      <c r="A100" s="70" t="s">
        <v>155</v>
      </c>
      <c r="B100" s="57">
        <v>18</v>
      </c>
      <c r="C100" s="61">
        <f t="shared" si="67"/>
        <v>17</v>
      </c>
      <c r="D100" s="62" t="s">
        <v>54</v>
      </c>
      <c r="E100" s="62" t="s">
        <v>39</v>
      </c>
      <c r="F100" s="62"/>
      <c r="G100" s="54">
        <f t="shared" si="55"/>
        <v>9</v>
      </c>
      <c r="H100" s="63">
        <v>9</v>
      </c>
      <c r="I100" s="484"/>
      <c r="J100" s="484"/>
      <c r="K100" s="229">
        <f t="shared" si="50"/>
        <v>0.52941176470588236</v>
      </c>
      <c r="L100" s="46">
        <v>9</v>
      </c>
      <c r="M100" s="229">
        <f t="shared" si="51"/>
        <v>1</v>
      </c>
      <c r="N100" s="33">
        <f t="shared" si="63"/>
        <v>8</v>
      </c>
      <c r="O100" s="274">
        <f t="shared" si="52"/>
        <v>0.47058823529411764</v>
      </c>
      <c r="P100" s="484">
        <v>6</v>
      </c>
      <c r="Q100" s="484"/>
      <c r="R100" s="484"/>
      <c r="S100" s="484"/>
      <c r="T100" s="484"/>
      <c r="U100" s="484"/>
      <c r="V100" s="484"/>
      <c r="W100" s="484">
        <v>2</v>
      </c>
      <c r="X100" s="275">
        <f t="shared" si="60"/>
        <v>17</v>
      </c>
      <c r="Y100" s="276">
        <f t="shared" si="53"/>
        <v>1</v>
      </c>
      <c r="Z100" s="48"/>
      <c r="AA100" s="518"/>
      <c r="AB100" s="5"/>
    </row>
    <row r="101" spans="1:28" ht="33.75" x14ac:dyDescent="0.2">
      <c r="A101" s="70" t="s">
        <v>156</v>
      </c>
      <c r="B101" s="57">
        <v>25</v>
      </c>
      <c r="C101" s="61">
        <f t="shared" si="67"/>
        <v>14</v>
      </c>
      <c r="D101" s="62" t="s">
        <v>51</v>
      </c>
      <c r="E101" s="62"/>
      <c r="F101" s="62"/>
      <c r="G101" s="54">
        <f t="shared" si="55"/>
        <v>9</v>
      </c>
      <c r="H101" s="63">
        <v>9</v>
      </c>
      <c r="I101" s="484"/>
      <c r="J101" s="484"/>
      <c r="K101" s="229">
        <f t="shared" si="50"/>
        <v>0.6428571428571429</v>
      </c>
      <c r="L101" s="46">
        <v>9</v>
      </c>
      <c r="M101" s="229">
        <f t="shared" si="51"/>
        <v>1</v>
      </c>
      <c r="N101" s="33">
        <f t="shared" si="63"/>
        <v>5</v>
      </c>
      <c r="O101" s="274">
        <f t="shared" si="52"/>
        <v>0.35714285714285715</v>
      </c>
      <c r="P101" s="484">
        <v>5</v>
      </c>
      <c r="Q101" s="484"/>
      <c r="R101" s="484"/>
      <c r="S101" s="484"/>
      <c r="T101" s="484"/>
      <c r="U101" s="484"/>
      <c r="V101" s="484"/>
      <c r="W101" s="484"/>
      <c r="X101" s="275">
        <f t="shared" si="60"/>
        <v>14</v>
      </c>
      <c r="Y101" s="276">
        <f t="shared" si="53"/>
        <v>1</v>
      </c>
      <c r="Z101" s="48"/>
      <c r="AA101" s="518"/>
      <c r="AB101" s="5"/>
    </row>
    <row r="102" spans="1:28" ht="33.75" x14ac:dyDescent="0.2">
      <c r="A102" s="70" t="s">
        <v>157</v>
      </c>
      <c r="B102" s="57">
        <v>39</v>
      </c>
      <c r="C102" s="61">
        <f t="shared" si="67"/>
        <v>31</v>
      </c>
      <c r="D102" s="62" t="s">
        <v>119</v>
      </c>
      <c r="E102" s="62"/>
      <c r="F102" s="62" t="s">
        <v>38</v>
      </c>
      <c r="G102" s="54">
        <f t="shared" si="55"/>
        <v>19</v>
      </c>
      <c r="H102" s="63">
        <v>19</v>
      </c>
      <c r="I102" s="484"/>
      <c r="J102" s="484"/>
      <c r="K102" s="229">
        <f t="shared" si="50"/>
        <v>0.6333333333333333</v>
      </c>
      <c r="L102" s="46">
        <v>19</v>
      </c>
      <c r="M102" s="229">
        <f t="shared" si="51"/>
        <v>1</v>
      </c>
      <c r="N102" s="33">
        <f t="shared" si="63"/>
        <v>11</v>
      </c>
      <c r="O102" s="274">
        <f t="shared" si="52"/>
        <v>0.36666666666666664</v>
      </c>
      <c r="P102" s="484">
        <v>4</v>
      </c>
      <c r="Q102" s="484">
        <v>3</v>
      </c>
      <c r="R102" s="484"/>
      <c r="S102" s="484"/>
      <c r="T102" s="484"/>
      <c r="U102" s="484">
        <v>4</v>
      </c>
      <c r="V102" s="484"/>
      <c r="W102" s="484"/>
      <c r="X102" s="275">
        <f t="shared" si="60"/>
        <v>30</v>
      </c>
      <c r="Y102" s="276">
        <f t="shared" si="53"/>
        <v>1</v>
      </c>
      <c r="Z102" s="48"/>
      <c r="AA102" s="518"/>
      <c r="AB102" s="5"/>
    </row>
    <row r="103" spans="1:28" ht="22.5" x14ac:dyDescent="0.2">
      <c r="A103" s="70" t="s">
        <v>158</v>
      </c>
      <c r="B103" s="57">
        <v>10</v>
      </c>
      <c r="C103" s="61">
        <f t="shared" si="67"/>
        <v>14</v>
      </c>
      <c r="D103" s="62" t="s">
        <v>51</v>
      </c>
      <c r="E103" s="62" t="s">
        <v>38</v>
      </c>
      <c r="F103" s="62"/>
      <c r="G103" s="54">
        <f t="shared" si="55"/>
        <v>12</v>
      </c>
      <c r="H103" s="63">
        <v>12</v>
      </c>
      <c r="I103" s="484"/>
      <c r="J103" s="484"/>
      <c r="K103" s="229">
        <f t="shared" si="50"/>
        <v>0.8571428571428571</v>
      </c>
      <c r="L103" s="46">
        <v>12</v>
      </c>
      <c r="M103" s="229">
        <f t="shared" si="51"/>
        <v>1</v>
      </c>
      <c r="N103" s="33">
        <f t="shared" si="63"/>
        <v>2</v>
      </c>
      <c r="O103" s="274">
        <f t="shared" si="52"/>
        <v>0.14285714285714285</v>
      </c>
      <c r="P103" s="484">
        <v>1</v>
      </c>
      <c r="Q103" s="484">
        <v>1</v>
      </c>
      <c r="R103" s="484"/>
      <c r="S103" s="484"/>
      <c r="T103" s="484"/>
      <c r="U103" s="484"/>
      <c r="V103" s="484"/>
      <c r="W103" s="484"/>
      <c r="X103" s="275">
        <f t="shared" si="60"/>
        <v>14</v>
      </c>
      <c r="Y103" s="276">
        <f t="shared" si="53"/>
        <v>1</v>
      </c>
      <c r="Z103" s="48"/>
      <c r="AA103" s="518"/>
      <c r="AB103" s="5"/>
    </row>
    <row r="104" spans="1:28" ht="22.5" x14ac:dyDescent="0.2">
      <c r="A104" s="70" t="s">
        <v>159</v>
      </c>
      <c r="B104" s="57">
        <v>15</v>
      </c>
      <c r="C104" s="61">
        <f t="shared" si="67"/>
        <v>13</v>
      </c>
      <c r="D104" s="62" t="s">
        <v>50</v>
      </c>
      <c r="E104" s="62" t="s">
        <v>38</v>
      </c>
      <c r="F104" s="62"/>
      <c r="G104" s="54">
        <f t="shared" si="55"/>
        <v>7</v>
      </c>
      <c r="H104" s="63">
        <v>7</v>
      </c>
      <c r="I104" s="484"/>
      <c r="J104" s="484"/>
      <c r="K104" s="229">
        <f t="shared" si="50"/>
        <v>0.53846153846153844</v>
      </c>
      <c r="L104" s="46">
        <v>7</v>
      </c>
      <c r="M104" s="229">
        <f t="shared" si="51"/>
        <v>1</v>
      </c>
      <c r="N104" s="33">
        <f t="shared" si="63"/>
        <v>6</v>
      </c>
      <c r="O104" s="274">
        <f t="shared" si="52"/>
        <v>0.46153846153846156</v>
      </c>
      <c r="P104" s="484">
        <v>5</v>
      </c>
      <c r="Q104" s="484"/>
      <c r="R104" s="484"/>
      <c r="S104" s="484"/>
      <c r="T104" s="484"/>
      <c r="U104" s="484">
        <v>1</v>
      </c>
      <c r="V104" s="484"/>
      <c r="W104" s="484"/>
      <c r="X104" s="275">
        <f t="shared" si="60"/>
        <v>13</v>
      </c>
      <c r="Y104" s="276">
        <f t="shared" si="53"/>
        <v>1</v>
      </c>
      <c r="Z104" s="48"/>
      <c r="AA104" s="518"/>
      <c r="AB104" s="5"/>
    </row>
    <row r="105" spans="1:28" ht="22.5" x14ac:dyDescent="0.2">
      <c r="A105" s="70" t="s">
        <v>160</v>
      </c>
      <c r="B105" s="57">
        <v>5</v>
      </c>
      <c r="C105" s="61">
        <f t="shared" si="67"/>
        <v>9</v>
      </c>
      <c r="D105" s="62" t="s">
        <v>44</v>
      </c>
      <c r="E105" s="62"/>
      <c r="F105" s="62" t="s">
        <v>39</v>
      </c>
      <c r="G105" s="54">
        <f t="shared" si="55"/>
        <v>7</v>
      </c>
      <c r="H105" s="63">
        <v>7</v>
      </c>
      <c r="I105" s="484"/>
      <c r="J105" s="484"/>
      <c r="K105" s="229">
        <f t="shared" si="50"/>
        <v>1</v>
      </c>
      <c r="L105" s="46">
        <v>7</v>
      </c>
      <c r="M105" s="229">
        <f t="shared" si="51"/>
        <v>1</v>
      </c>
      <c r="N105" s="33">
        <f t="shared" si="63"/>
        <v>0</v>
      </c>
      <c r="O105" s="274">
        <f t="shared" si="52"/>
        <v>0</v>
      </c>
      <c r="P105" s="484"/>
      <c r="Q105" s="484"/>
      <c r="R105" s="484"/>
      <c r="S105" s="484"/>
      <c r="T105" s="484"/>
      <c r="U105" s="484"/>
      <c r="V105" s="484"/>
      <c r="W105" s="484"/>
      <c r="X105" s="275">
        <f t="shared" si="60"/>
        <v>7</v>
      </c>
      <c r="Y105" s="276">
        <f t="shared" si="53"/>
        <v>1</v>
      </c>
      <c r="Z105" s="48"/>
      <c r="AA105" s="518"/>
      <c r="AB105" s="5"/>
    </row>
    <row r="106" spans="1:28" x14ac:dyDescent="0.2">
      <c r="A106" s="509" t="s">
        <v>161</v>
      </c>
      <c r="B106" s="54">
        <f>SUM(B107:B109)</f>
        <v>75</v>
      </c>
      <c r="C106" s="33">
        <f>C107+C109+C108</f>
        <v>63</v>
      </c>
      <c r="D106" s="33">
        <f t="shared" ref="D106:L106" si="68">D107+D109+D108</f>
        <v>63</v>
      </c>
      <c r="E106" s="33">
        <f t="shared" si="68"/>
        <v>14</v>
      </c>
      <c r="F106" s="33">
        <f t="shared" si="68"/>
        <v>0</v>
      </c>
      <c r="G106" s="54">
        <f t="shared" si="55"/>
        <v>36</v>
      </c>
      <c r="H106" s="33">
        <f t="shared" si="68"/>
        <v>36</v>
      </c>
      <c r="I106" s="33">
        <f t="shared" si="68"/>
        <v>0</v>
      </c>
      <c r="J106" s="33">
        <f t="shared" si="68"/>
        <v>0</v>
      </c>
      <c r="K106" s="229">
        <f t="shared" si="50"/>
        <v>0.5714285714285714</v>
      </c>
      <c r="L106" s="33">
        <f t="shared" si="68"/>
        <v>35</v>
      </c>
      <c r="M106" s="229">
        <f t="shared" si="51"/>
        <v>0.97222222222222221</v>
      </c>
      <c r="N106" s="33">
        <f t="shared" si="63"/>
        <v>27</v>
      </c>
      <c r="O106" s="274">
        <f t="shared" si="52"/>
        <v>0.42857142857142855</v>
      </c>
      <c r="P106" s="33">
        <f t="shared" ref="P106:W106" si="69">P107+P109+P108</f>
        <v>3</v>
      </c>
      <c r="Q106" s="33">
        <f t="shared" si="69"/>
        <v>0</v>
      </c>
      <c r="R106" s="33">
        <f t="shared" si="69"/>
        <v>0</v>
      </c>
      <c r="S106" s="33">
        <f t="shared" si="69"/>
        <v>0</v>
      </c>
      <c r="T106" s="33">
        <f t="shared" si="69"/>
        <v>0</v>
      </c>
      <c r="U106" s="33">
        <f t="shared" si="69"/>
        <v>0</v>
      </c>
      <c r="V106" s="33">
        <f t="shared" si="69"/>
        <v>1</v>
      </c>
      <c r="W106" s="33">
        <f t="shared" si="69"/>
        <v>23</v>
      </c>
      <c r="X106" s="275">
        <f t="shared" si="60"/>
        <v>63</v>
      </c>
      <c r="Y106" s="276">
        <f t="shared" si="53"/>
        <v>1</v>
      </c>
      <c r="Z106" s="33">
        <f>Z107+Z109+Z108</f>
        <v>0</v>
      </c>
      <c r="AA106" s="478">
        <f>Z106/C106</f>
        <v>0</v>
      </c>
      <c r="AB106" s="5"/>
    </row>
    <row r="107" spans="1:28" ht="33.75" x14ac:dyDescent="0.2">
      <c r="A107" s="70" t="s">
        <v>162</v>
      </c>
      <c r="B107" s="57">
        <v>25</v>
      </c>
      <c r="C107" s="61">
        <f>D107+F107</f>
        <v>22</v>
      </c>
      <c r="D107" s="81" t="s">
        <v>59</v>
      </c>
      <c r="E107" s="81" t="s">
        <v>40</v>
      </c>
      <c r="F107" s="81"/>
      <c r="G107" s="54">
        <f t="shared" si="55"/>
        <v>14</v>
      </c>
      <c r="H107" s="423">
        <v>14</v>
      </c>
      <c r="I107" s="484"/>
      <c r="J107" s="484"/>
      <c r="K107" s="229">
        <f t="shared" si="50"/>
        <v>0.63636363636363635</v>
      </c>
      <c r="L107" s="84">
        <v>14</v>
      </c>
      <c r="M107" s="229">
        <f t="shared" si="51"/>
        <v>1</v>
      </c>
      <c r="N107" s="33">
        <f t="shared" si="63"/>
        <v>8</v>
      </c>
      <c r="O107" s="274">
        <f t="shared" si="52"/>
        <v>0.36363636363636365</v>
      </c>
      <c r="P107" s="484"/>
      <c r="Q107" s="484"/>
      <c r="R107" s="484"/>
      <c r="S107" s="484"/>
      <c r="T107" s="484"/>
      <c r="U107" s="484"/>
      <c r="V107" s="484"/>
      <c r="W107" s="484">
        <v>8</v>
      </c>
      <c r="X107" s="275">
        <f t="shared" si="60"/>
        <v>22</v>
      </c>
      <c r="Y107" s="276">
        <f t="shared" si="53"/>
        <v>1</v>
      </c>
      <c r="Z107" s="48"/>
      <c r="AA107" s="518"/>
      <c r="AB107" s="5"/>
    </row>
    <row r="108" spans="1:28" ht="18" customHeight="1" x14ac:dyDescent="0.2">
      <c r="A108" s="70" t="s">
        <v>765</v>
      </c>
      <c r="B108" s="57">
        <v>25</v>
      </c>
      <c r="C108" s="61">
        <f>D108+F108</f>
        <v>19</v>
      </c>
      <c r="D108" s="81" t="s">
        <v>56</v>
      </c>
      <c r="E108" s="81" t="s">
        <v>44</v>
      </c>
      <c r="F108" s="81"/>
      <c r="G108" s="54">
        <f t="shared" si="55"/>
        <v>10</v>
      </c>
      <c r="H108" s="423">
        <v>10</v>
      </c>
      <c r="I108" s="484"/>
      <c r="J108" s="484"/>
      <c r="K108" s="229">
        <f t="shared" si="50"/>
        <v>0.52631578947368418</v>
      </c>
      <c r="L108" s="84">
        <v>10</v>
      </c>
      <c r="M108" s="229">
        <f t="shared" si="51"/>
        <v>1</v>
      </c>
      <c r="N108" s="33">
        <f t="shared" si="63"/>
        <v>9</v>
      </c>
      <c r="O108" s="274">
        <f t="shared" si="52"/>
        <v>0.47368421052631576</v>
      </c>
      <c r="P108" s="484">
        <v>1</v>
      </c>
      <c r="Q108" s="484"/>
      <c r="R108" s="484"/>
      <c r="S108" s="484"/>
      <c r="T108" s="484"/>
      <c r="U108" s="484"/>
      <c r="V108" s="484"/>
      <c r="W108" s="484">
        <v>8</v>
      </c>
      <c r="X108" s="275">
        <f t="shared" si="60"/>
        <v>19</v>
      </c>
      <c r="Y108" s="276">
        <f t="shared" si="53"/>
        <v>1</v>
      </c>
      <c r="Z108" s="48"/>
      <c r="AA108" s="518"/>
      <c r="AB108" s="5"/>
    </row>
    <row r="109" spans="1:28" ht="33.75" x14ac:dyDescent="0.2">
      <c r="A109" s="70" t="s">
        <v>164</v>
      </c>
      <c r="B109" s="57">
        <v>25</v>
      </c>
      <c r="C109" s="61">
        <f>D109+F109</f>
        <v>22</v>
      </c>
      <c r="D109" s="81" t="s">
        <v>59</v>
      </c>
      <c r="E109" s="81" t="s">
        <v>41</v>
      </c>
      <c r="F109" s="81"/>
      <c r="G109" s="54">
        <f t="shared" si="55"/>
        <v>12</v>
      </c>
      <c r="H109" s="423">
        <v>12</v>
      </c>
      <c r="I109" s="484"/>
      <c r="J109" s="484"/>
      <c r="K109" s="229">
        <f t="shared" si="50"/>
        <v>0.54545454545454541</v>
      </c>
      <c r="L109" s="84">
        <v>11</v>
      </c>
      <c r="M109" s="229">
        <f t="shared" si="51"/>
        <v>0.91666666666666663</v>
      </c>
      <c r="N109" s="33">
        <f t="shared" si="63"/>
        <v>10</v>
      </c>
      <c r="O109" s="274">
        <f t="shared" si="52"/>
        <v>0.45454545454545453</v>
      </c>
      <c r="P109" s="484">
        <v>2</v>
      </c>
      <c r="Q109" s="484"/>
      <c r="R109" s="484"/>
      <c r="S109" s="484"/>
      <c r="T109" s="484"/>
      <c r="U109" s="484"/>
      <c r="V109" s="484">
        <v>1</v>
      </c>
      <c r="W109" s="484">
        <v>7</v>
      </c>
      <c r="X109" s="275">
        <f t="shared" si="60"/>
        <v>22</v>
      </c>
      <c r="Y109" s="276">
        <f t="shared" si="53"/>
        <v>1</v>
      </c>
      <c r="Z109" s="48"/>
      <c r="AA109" s="518"/>
      <c r="AB109" s="5"/>
    </row>
    <row r="110" spans="1:28" ht="13.5" x14ac:dyDescent="0.2">
      <c r="A110" s="71" t="s">
        <v>165</v>
      </c>
      <c r="B110" s="54">
        <f>SUM(B111:B114)</f>
        <v>103</v>
      </c>
      <c r="C110" s="33">
        <f>C111+C113+C112+C114</f>
        <v>128</v>
      </c>
      <c r="D110" s="33">
        <f>D111+D113+D112+D114</f>
        <v>89</v>
      </c>
      <c r="E110" s="33">
        <f>E111+E113+E112+E114</f>
        <v>4</v>
      </c>
      <c r="F110" s="33">
        <f>F111+F113+F112+F114</f>
        <v>39</v>
      </c>
      <c r="G110" s="54">
        <f t="shared" si="55"/>
        <v>66</v>
      </c>
      <c r="H110" s="33">
        <f>H111+H113+H112+H114</f>
        <v>66</v>
      </c>
      <c r="I110" s="33">
        <f>I111+I113+I112+I114</f>
        <v>0</v>
      </c>
      <c r="J110" s="33">
        <f>J111+J113+J112+J114</f>
        <v>0</v>
      </c>
      <c r="K110" s="229">
        <f t="shared" si="50"/>
        <v>0.7415730337078652</v>
      </c>
      <c r="L110" s="33">
        <f>L111+L113+L112+L114</f>
        <v>66</v>
      </c>
      <c r="M110" s="229">
        <f t="shared" si="51"/>
        <v>1</v>
      </c>
      <c r="N110" s="33">
        <f t="shared" si="63"/>
        <v>23</v>
      </c>
      <c r="O110" s="274">
        <f t="shared" si="52"/>
        <v>0.25842696629213485</v>
      </c>
      <c r="P110" s="33">
        <f t="shared" ref="P110:W110" si="70">P111+P113+P112+P114</f>
        <v>15</v>
      </c>
      <c r="Q110" s="33">
        <f t="shared" si="70"/>
        <v>1</v>
      </c>
      <c r="R110" s="33">
        <f t="shared" si="70"/>
        <v>0</v>
      </c>
      <c r="S110" s="33">
        <f t="shared" si="70"/>
        <v>0</v>
      </c>
      <c r="T110" s="33">
        <f t="shared" si="70"/>
        <v>1</v>
      </c>
      <c r="U110" s="33">
        <f t="shared" si="70"/>
        <v>3</v>
      </c>
      <c r="V110" s="33">
        <f t="shared" si="70"/>
        <v>3</v>
      </c>
      <c r="W110" s="33">
        <f t="shared" si="70"/>
        <v>0</v>
      </c>
      <c r="X110" s="275">
        <f t="shared" si="60"/>
        <v>89</v>
      </c>
      <c r="Y110" s="276">
        <f t="shared" si="53"/>
        <v>1</v>
      </c>
      <c r="Z110" s="61">
        <f>Z111+Z113+Z112+Z114</f>
        <v>0</v>
      </c>
      <c r="AA110" s="478">
        <f>Z110/C110</f>
        <v>0</v>
      </c>
      <c r="AB110" s="5"/>
    </row>
    <row r="111" spans="1:28" x14ac:dyDescent="0.2">
      <c r="A111" s="70" t="s">
        <v>166</v>
      </c>
      <c r="B111" s="57">
        <v>14</v>
      </c>
      <c r="C111" s="61">
        <f>D111+F111</f>
        <v>26</v>
      </c>
      <c r="D111" s="81" t="s">
        <v>57</v>
      </c>
      <c r="E111" s="81" t="s">
        <v>40</v>
      </c>
      <c r="F111" s="81" t="s">
        <v>43</v>
      </c>
      <c r="G111" s="54">
        <f t="shared" si="55"/>
        <v>16</v>
      </c>
      <c r="H111" s="423">
        <v>16</v>
      </c>
      <c r="I111" s="484"/>
      <c r="J111" s="484"/>
      <c r="K111" s="229">
        <f t="shared" si="50"/>
        <v>0.8</v>
      </c>
      <c r="L111" s="84">
        <v>16</v>
      </c>
      <c r="M111" s="229">
        <f t="shared" si="51"/>
        <v>1</v>
      </c>
      <c r="N111" s="33">
        <f t="shared" si="63"/>
        <v>4</v>
      </c>
      <c r="O111" s="274">
        <f t="shared" si="52"/>
        <v>0.2</v>
      </c>
      <c r="P111" s="484">
        <v>4</v>
      </c>
      <c r="Q111" s="484"/>
      <c r="R111" s="484"/>
      <c r="S111" s="484"/>
      <c r="T111" s="484"/>
      <c r="U111" s="484"/>
      <c r="V111" s="484"/>
      <c r="W111" s="484"/>
      <c r="X111" s="275">
        <f t="shared" si="60"/>
        <v>20</v>
      </c>
      <c r="Y111" s="276">
        <f t="shared" si="53"/>
        <v>1</v>
      </c>
      <c r="Z111" s="48"/>
      <c r="AA111" s="518"/>
      <c r="AB111" s="5"/>
    </row>
    <row r="112" spans="1:28" ht="22.5" x14ac:dyDescent="0.2">
      <c r="A112" s="70" t="s">
        <v>167</v>
      </c>
      <c r="B112" s="57">
        <v>3</v>
      </c>
      <c r="C112" s="61">
        <f>D112+F112</f>
        <v>26</v>
      </c>
      <c r="D112" s="81" t="s">
        <v>40</v>
      </c>
      <c r="E112" s="81"/>
      <c r="F112" s="81" t="s">
        <v>60</v>
      </c>
      <c r="G112" s="54">
        <f t="shared" si="55"/>
        <v>3</v>
      </c>
      <c r="H112" s="423">
        <v>3</v>
      </c>
      <c r="I112" s="484"/>
      <c r="J112" s="484"/>
      <c r="K112" s="229">
        <f t="shared" si="50"/>
        <v>1</v>
      </c>
      <c r="L112" s="84">
        <v>3</v>
      </c>
      <c r="M112" s="229">
        <f t="shared" si="51"/>
        <v>1</v>
      </c>
      <c r="N112" s="33">
        <f t="shared" si="63"/>
        <v>0</v>
      </c>
      <c r="O112" s="274">
        <f t="shared" si="52"/>
        <v>0</v>
      </c>
      <c r="P112" s="484"/>
      <c r="Q112" s="484"/>
      <c r="R112" s="484"/>
      <c r="S112" s="484"/>
      <c r="T112" s="484"/>
      <c r="U112" s="484"/>
      <c r="V112" s="484"/>
      <c r="W112" s="484"/>
      <c r="X112" s="275">
        <f t="shared" si="60"/>
        <v>3</v>
      </c>
      <c r="Y112" s="276">
        <f t="shared" si="53"/>
        <v>1</v>
      </c>
      <c r="Z112" s="48"/>
      <c r="AA112" s="518"/>
      <c r="AB112" s="5"/>
    </row>
    <row r="113" spans="1:28" x14ac:dyDescent="0.2">
      <c r="A113" s="70" t="s">
        <v>142</v>
      </c>
      <c r="B113" s="57">
        <v>61</v>
      </c>
      <c r="C113" s="61">
        <f>D113+F113</f>
        <v>51</v>
      </c>
      <c r="D113" s="81" t="s">
        <v>168</v>
      </c>
      <c r="E113" s="81" t="s">
        <v>38</v>
      </c>
      <c r="F113" s="81" t="s">
        <v>47</v>
      </c>
      <c r="G113" s="54">
        <f t="shared" si="55"/>
        <v>26</v>
      </c>
      <c r="H113" s="423">
        <v>26</v>
      </c>
      <c r="I113" s="484"/>
      <c r="J113" s="484"/>
      <c r="K113" s="229">
        <f t="shared" si="50"/>
        <v>0.63414634146341464</v>
      </c>
      <c r="L113" s="84">
        <v>26</v>
      </c>
      <c r="M113" s="229">
        <f t="shared" si="51"/>
        <v>1</v>
      </c>
      <c r="N113" s="33">
        <f t="shared" si="63"/>
        <v>15</v>
      </c>
      <c r="O113" s="274">
        <f t="shared" si="52"/>
        <v>0.36585365853658536</v>
      </c>
      <c r="P113" s="484">
        <v>8</v>
      </c>
      <c r="Q113" s="484">
        <v>1</v>
      </c>
      <c r="R113" s="484"/>
      <c r="S113" s="484"/>
      <c r="T113" s="484"/>
      <c r="U113" s="484">
        <v>3</v>
      </c>
      <c r="V113" s="484">
        <v>3</v>
      </c>
      <c r="W113" s="484"/>
      <c r="X113" s="275">
        <f t="shared" si="60"/>
        <v>41</v>
      </c>
      <c r="Y113" s="276">
        <f t="shared" si="53"/>
        <v>1</v>
      </c>
      <c r="Z113" s="48"/>
      <c r="AA113" s="518"/>
      <c r="AB113" s="5"/>
    </row>
    <row r="114" spans="1:28" ht="22.5" x14ac:dyDescent="0.2">
      <c r="A114" s="70" t="s">
        <v>169</v>
      </c>
      <c r="B114" s="57">
        <v>25</v>
      </c>
      <c r="C114" s="61">
        <f>D114+F114</f>
        <v>25</v>
      </c>
      <c r="D114" s="81" t="s">
        <v>62</v>
      </c>
      <c r="E114" s="81"/>
      <c r="F114" s="81"/>
      <c r="G114" s="54">
        <f t="shared" si="55"/>
        <v>21</v>
      </c>
      <c r="H114" s="423">
        <v>21</v>
      </c>
      <c r="I114" s="484"/>
      <c r="J114" s="484"/>
      <c r="K114" s="229">
        <f t="shared" si="50"/>
        <v>0.84</v>
      </c>
      <c r="L114" s="84">
        <v>21</v>
      </c>
      <c r="M114" s="229">
        <f t="shared" si="51"/>
        <v>1</v>
      </c>
      <c r="N114" s="33">
        <f t="shared" si="63"/>
        <v>4</v>
      </c>
      <c r="O114" s="274">
        <f t="shared" si="52"/>
        <v>0.16</v>
      </c>
      <c r="P114" s="484">
        <v>3</v>
      </c>
      <c r="Q114" s="484"/>
      <c r="R114" s="484"/>
      <c r="S114" s="484"/>
      <c r="T114" s="484">
        <v>1</v>
      </c>
      <c r="U114" s="484"/>
      <c r="V114" s="484"/>
      <c r="W114" s="484"/>
      <c r="X114" s="275">
        <f t="shared" si="60"/>
        <v>25</v>
      </c>
      <c r="Y114" s="276">
        <f t="shared" si="53"/>
        <v>1</v>
      </c>
      <c r="Z114" s="48"/>
      <c r="AA114" s="518"/>
      <c r="AB114" s="5"/>
    </row>
    <row r="115" spans="1:28" ht="13.5" x14ac:dyDescent="0.2">
      <c r="A115" s="71" t="s">
        <v>170</v>
      </c>
      <c r="B115" s="54">
        <f>SUM(B116:B122)</f>
        <v>238</v>
      </c>
      <c r="C115" s="67">
        <f>C116+C117+C118+C119+C120+C121+C122</f>
        <v>178</v>
      </c>
      <c r="D115" s="67">
        <f>D116+D117+D118+D119+D120+D121+D122</f>
        <v>177</v>
      </c>
      <c r="E115" s="67">
        <f>E116+E117+E118+E119+E120+E121+E122</f>
        <v>12</v>
      </c>
      <c r="F115" s="67">
        <f>F116+F117+F118+F119+F120+F121+F122</f>
        <v>1</v>
      </c>
      <c r="G115" s="54">
        <f t="shared" si="55"/>
        <v>115</v>
      </c>
      <c r="H115" s="88">
        <f>H116+H117+H118+H119+H120+H121+H122</f>
        <v>115</v>
      </c>
      <c r="I115" s="76">
        <f>I116+I117+I118+I119+I120+I121+I122</f>
        <v>0</v>
      </c>
      <c r="J115" s="76">
        <f>J116+J117+J118+J119+J120+J121+J122</f>
        <v>0</v>
      </c>
      <c r="K115" s="229">
        <f t="shared" si="50"/>
        <v>0.64971751412429379</v>
      </c>
      <c r="L115" s="88">
        <f>L116+L117+L118+L119+L120+L121+L122</f>
        <v>111</v>
      </c>
      <c r="M115" s="229">
        <f t="shared" si="51"/>
        <v>0.9652173913043478</v>
      </c>
      <c r="N115" s="33">
        <f t="shared" si="63"/>
        <v>61</v>
      </c>
      <c r="O115" s="274">
        <f t="shared" si="52"/>
        <v>0.34463276836158191</v>
      </c>
      <c r="P115" s="76">
        <f t="shared" ref="P115:W115" si="71">P116+P117+P118+P119+P120+P121+P122</f>
        <v>13</v>
      </c>
      <c r="Q115" s="76">
        <f t="shared" si="71"/>
        <v>0</v>
      </c>
      <c r="R115" s="76">
        <f t="shared" si="71"/>
        <v>0</v>
      </c>
      <c r="S115" s="76">
        <f t="shared" si="71"/>
        <v>0</v>
      </c>
      <c r="T115" s="76">
        <f t="shared" si="71"/>
        <v>0</v>
      </c>
      <c r="U115" s="76">
        <f t="shared" si="71"/>
        <v>7</v>
      </c>
      <c r="V115" s="76">
        <f t="shared" si="71"/>
        <v>6</v>
      </c>
      <c r="W115" s="76">
        <f t="shared" si="71"/>
        <v>35</v>
      </c>
      <c r="X115" s="275">
        <f t="shared" si="60"/>
        <v>176</v>
      </c>
      <c r="Y115" s="229">
        <f t="shared" si="53"/>
        <v>0.99435028248587576</v>
      </c>
      <c r="Z115" s="76">
        <f>Z116+Z117+Z118+Z119+Z120+Z121+Z122</f>
        <v>1</v>
      </c>
      <c r="AA115" s="476">
        <f t="shared" ref="AA115" si="72">Z115/D115</f>
        <v>5.6497175141242938E-3</v>
      </c>
      <c r="AB115" s="5"/>
    </row>
    <row r="116" spans="1:28" x14ac:dyDescent="0.2">
      <c r="A116" s="70" t="s">
        <v>171</v>
      </c>
      <c r="B116" s="57">
        <v>50</v>
      </c>
      <c r="C116" s="61">
        <f t="shared" ref="C116:C122" si="73">D116+F116</f>
        <v>32</v>
      </c>
      <c r="D116" s="62" t="s">
        <v>172</v>
      </c>
      <c r="E116" s="62" t="s">
        <v>38</v>
      </c>
      <c r="F116" s="62"/>
      <c r="G116" s="54">
        <f t="shared" si="55"/>
        <v>17</v>
      </c>
      <c r="H116" s="63">
        <v>17</v>
      </c>
      <c r="I116" s="484"/>
      <c r="J116" s="484"/>
      <c r="K116" s="229">
        <f t="shared" si="50"/>
        <v>0.53125</v>
      </c>
      <c r="L116" s="63">
        <v>17</v>
      </c>
      <c r="M116" s="229">
        <f t="shared" si="51"/>
        <v>1</v>
      </c>
      <c r="N116" s="33">
        <f t="shared" si="63"/>
        <v>15</v>
      </c>
      <c r="O116" s="274">
        <f t="shared" si="52"/>
        <v>0.46875</v>
      </c>
      <c r="P116" s="484">
        <v>2</v>
      </c>
      <c r="Q116" s="484"/>
      <c r="R116" s="484"/>
      <c r="S116" s="484"/>
      <c r="T116" s="484"/>
      <c r="U116" s="484">
        <v>2</v>
      </c>
      <c r="V116" s="484">
        <v>3</v>
      </c>
      <c r="W116" s="484">
        <v>8</v>
      </c>
      <c r="X116" s="275">
        <f t="shared" si="60"/>
        <v>32</v>
      </c>
      <c r="Y116" s="276">
        <f t="shared" si="53"/>
        <v>1</v>
      </c>
      <c r="Z116" s="90"/>
      <c r="AA116" s="518"/>
      <c r="AB116" s="5"/>
    </row>
    <row r="117" spans="1:28" ht="22.5" x14ac:dyDescent="0.2">
      <c r="A117" s="70" t="s">
        <v>173</v>
      </c>
      <c r="B117" s="57">
        <v>25</v>
      </c>
      <c r="C117" s="61">
        <f t="shared" si="73"/>
        <v>20</v>
      </c>
      <c r="D117" s="62" t="s">
        <v>57</v>
      </c>
      <c r="E117" s="62" t="s">
        <v>38</v>
      </c>
      <c r="F117" s="62"/>
      <c r="G117" s="54">
        <f t="shared" si="55"/>
        <v>6</v>
      </c>
      <c r="H117" s="63">
        <v>6</v>
      </c>
      <c r="I117" s="484"/>
      <c r="J117" s="484"/>
      <c r="K117" s="229">
        <f t="shared" si="50"/>
        <v>0.3</v>
      </c>
      <c r="L117" s="63">
        <v>6</v>
      </c>
      <c r="M117" s="229">
        <f t="shared" si="51"/>
        <v>1</v>
      </c>
      <c r="N117" s="33">
        <f t="shared" si="63"/>
        <v>13</v>
      </c>
      <c r="O117" s="274">
        <f t="shared" si="52"/>
        <v>0.65</v>
      </c>
      <c r="P117" s="484">
        <v>2</v>
      </c>
      <c r="Q117" s="484"/>
      <c r="R117" s="484"/>
      <c r="S117" s="484"/>
      <c r="T117" s="484"/>
      <c r="U117" s="484">
        <v>2</v>
      </c>
      <c r="V117" s="484">
        <v>1</v>
      </c>
      <c r="W117" s="484">
        <v>8</v>
      </c>
      <c r="X117" s="275">
        <f t="shared" si="60"/>
        <v>19</v>
      </c>
      <c r="Y117" s="229">
        <f t="shared" si="53"/>
        <v>0.95</v>
      </c>
      <c r="Z117" s="90">
        <v>1</v>
      </c>
      <c r="AA117" s="476">
        <f t="shared" ref="AA117" si="74">Z117/D117</f>
        <v>0.05</v>
      </c>
      <c r="AB117" s="5"/>
    </row>
    <row r="118" spans="1:28" x14ac:dyDescent="0.2">
      <c r="A118" s="70" t="s">
        <v>174</v>
      </c>
      <c r="B118" s="57">
        <v>45</v>
      </c>
      <c r="C118" s="61">
        <f t="shared" si="73"/>
        <v>30</v>
      </c>
      <c r="D118" s="62" t="s">
        <v>175</v>
      </c>
      <c r="E118" s="62" t="s">
        <v>42</v>
      </c>
      <c r="F118" s="62" t="s">
        <v>38</v>
      </c>
      <c r="G118" s="54">
        <f t="shared" si="55"/>
        <v>25</v>
      </c>
      <c r="H118" s="63">
        <v>25</v>
      </c>
      <c r="I118" s="484"/>
      <c r="J118" s="484"/>
      <c r="K118" s="229">
        <f t="shared" si="50"/>
        <v>0.86206896551724133</v>
      </c>
      <c r="L118" s="63">
        <v>24</v>
      </c>
      <c r="M118" s="229">
        <f t="shared" si="51"/>
        <v>0.96</v>
      </c>
      <c r="N118" s="33">
        <f t="shared" si="63"/>
        <v>4</v>
      </c>
      <c r="O118" s="274">
        <f t="shared" si="52"/>
        <v>0.13793103448275862</v>
      </c>
      <c r="P118" s="484">
        <v>2</v>
      </c>
      <c r="Q118" s="484"/>
      <c r="R118" s="484"/>
      <c r="S118" s="484"/>
      <c r="T118" s="484"/>
      <c r="U118" s="484"/>
      <c r="V118" s="484"/>
      <c r="W118" s="484">
        <v>2</v>
      </c>
      <c r="X118" s="275">
        <f t="shared" ref="X118:X149" si="75">G118+N118</f>
        <v>29</v>
      </c>
      <c r="Y118" s="276">
        <f t="shared" si="53"/>
        <v>1</v>
      </c>
      <c r="Z118" s="90"/>
      <c r="AA118" s="518"/>
      <c r="AB118" s="5"/>
    </row>
    <row r="119" spans="1:28" ht="22.5" x14ac:dyDescent="0.2">
      <c r="A119" s="91" t="s">
        <v>176</v>
      </c>
      <c r="B119" s="57">
        <v>23</v>
      </c>
      <c r="C119" s="61">
        <f t="shared" si="73"/>
        <v>25</v>
      </c>
      <c r="D119" s="62" t="s">
        <v>62</v>
      </c>
      <c r="E119" s="62" t="s">
        <v>38</v>
      </c>
      <c r="F119" s="62"/>
      <c r="G119" s="54">
        <f t="shared" si="55"/>
        <v>12</v>
      </c>
      <c r="H119" s="63">
        <v>12</v>
      </c>
      <c r="I119" s="484"/>
      <c r="J119" s="484"/>
      <c r="K119" s="229">
        <f t="shared" si="50"/>
        <v>0.48</v>
      </c>
      <c r="L119" s="63">
        <v>12</v>
      </c>
      <c r="M119" s="229">
        <f t="shared" si="51"/>
        <v>1</v>
      </c>
      <c r="N119" s="33">
        <f t="shared" si="63"/>
        <v>13</v>
      </c>
      <c r="O119" s="274">
        <f t="shared" si="52"/>
        <v>0.52</v>
      </c>
      <c r="P119" s="484">
        <v>3</v>
      </c>
      <c r="Q119" s="484"/>
      <c r="R119" s="484"/>
      <c r="S119" s="484"/>
      <c r="T119" s="484"/>
      <c r="U119" s="484"/>
      <c r="V119" s="484">
        <v>1</v>
      </c>
      <c r="W119" s="484">
        <v>9</v>
      </c>
      <c r="X119" s="275">
        <f t="shared" si="75"/>
        <v>25</v>
      </c>
      <c r="Y119" s="276">
        <f t="shared" si="53"/>
        <v>1</v>
      </c>
      <c r="Z119" s="90"/>
      <c r="AA119" s="518"/>
      <c r="AB119" s="5"/>
    </row>
    <row r="120" spans="1:28" x14ac:dyDescent="0.2">
      <c r="A120" s="70" t="s">
        <v>177</v>
      </c>
      <c r="B120" s="57">
        <v>25</v>
      </c>
      <c r="C120" s="61">
        <f t="shared" si="73"/>
        <v>21</v>
      </c>
      <c r="D120" s="62" t="s">
        <v>58</v>
      </c>
      <c r="E120" s="62" t="s">
        <v>38</v>
      </c>
      <c r="F120" s="62"/>
      <c r="G120" s="54">
        <f t="shared" si="55"/>
        <v>15</v>
      </c>
      <c r="H120" s="63">
        <v>15</v>
      </c>
      <c r="I120" s="484"/>
      <c r="J120" s="484"/>
      <c r="K120" s="229">
        <f t="shared" si="50"/>
        <v>0.7142857142857143</v>
      </c>
      <c r="L120" s="63">
        <v>14</v>
      </c>
      <c r="M120" s="229">
        <f t="shared" si="51"/>
        <v>0.93333333333333335</v>
      </c>
      <c r="N120" s="33">
        <f t="shared" si="63"/>
        <v>6</v>
      </c>
      <c r="O120" s="274">
        <f t="shared" si="52"/>
        <v>0.2857142857142857</v>
      </c>
      <c r="P120" s="484">
        <v>1</v>
      </c>
      <c r="Q120" s="484"/>
      <c r="R120" s="484"/>
      <c r="S120" s="484"/>
      <c r="T120" s="484"/>
      <c r="U120" s="484">
        <v>2</v>
      </c>
      <c r="V120" s="484"/>
      <c r="W120" s="484">
        <v>3</v>
      </c>
      <c r="X120" s="275">
        <f t="shared" si="75"/>
        <v>21</v>
      </c>
      <c r="Y120" s="276">
        <f t="shared" si="53"/>
        <v>1</v>
      </c>
      <c r="Z120" s="90"/>
      <c r="AA120" s="518"/>
      <c r="AB120" s="5"/>
    </row>
    <row r="121" spans="1:28" ht="22.5" x14ac:dyDescent="0.2">
      <c r="A121" s="70" t="s">
        <v>178</v>
      </c>
      <c r="B121" s="57">
        <v>25</v>
      </c>
      <c r="C121" s="61">
        <f t="shared" si="73"/>
        <v>18</v>
      </c>
      <c r="D121" s="62" t="s">
        <v>55</v>
      </c>
      <c r="E121" s="62" t="s">
        <v>38</v>
      </c>
      <c r="F121" s="62"/>
      <c r="G121" s="54">
        <f t="shared" si="55"/>
        <v>12</v>
      </c>
      <c r="H121" s="63">
        <v>12</v>
      </c>
      <c r="I121" s="484"/>
      <c r="J121" s="484"/>
      <c r="K121" s="229">
        <f t="shared" si="50"/>
        <v>0.66666666666666663</v>
      </c>
      <c r="L121" s="63">
        <v>12</v>
      </c>
      <c r="M121" s="229">
        <f t="shared" si="51"/>
        <v>1</v>
      </c>
      <c r="N121" s="33">
        <f t="shared" si="63"/>
        <v>6</v>
      </c>
      <c r="O121" s="274">
        <f t="shared" si="52"/>
        <v>0.33333333333333331</v>
      </c>
      <c r="P121" s="484">
        <v>1</v>
      </c>
      <c r="Q121" s="484"/>
      <c r="R121" s="484"/>
      <c r="S121" s="484"/>
      <c r="T121" s="484"/>
      <c r="U121" s="484"/>
      <c r="V121" s="484">
        <v>1</v>
      </c>
      <c r="W121" s="484">
        <v>4</v>
      </c>
      <c r="X121" s="275">
        <f t="shared" si="75"/>
        <v>18</v>
      </c>
      <c r="Y121" s="276">
        <f t="shared" si="53"/>
        <v>1</v>
      </c>
      <c r="Z121" s="90"/>
      <c r="AA121" s="518"/>
      <c r="AB121" s="5"/>
    </row>
    <row r="122" spans="1:28" ht="33.75" x14ac:dyDescent="0.2">
      <c r="A122" s="70" t="s">
        <v>179</v>
      </c>
      <c r="B122" s="57">
        <v>45</v>
      </c>
      <c r="C122" s="61">
        <f t="shared" si="73"/>
        <v>32</v>
      </c>
      <c r="D122" s="62" t="s">
        <v>172</v>
      </c>
      <c r="E122" s="62" t="s">
        <v>39</v>
      </c>
      <c r="F122" s="62"/>
      <c r="G122" s="54">
        <f t="shared" si="55"/>
        <v>28</v>
      </c>
      <c r="H122" s="63">
        <v>28</v>
      </c>
      <c r="I122" s="484"/>
      <c r="J122" s="484"/>
      <c r="K122" s="229">
        <f t="shared" si="50"/>
        <v>0.875</v>
      </c>
      <c r="L122" s="63">
        <v>26</v>
      </c>
      <c r="M122" s="229">
        <f t="shared" si="51"/>
        <v>0.9285714285714286</v>
      </c>
      <c r="N122" s="33">
        <f t="shared" si="63"/>
        <v>4</v>
      </c>
      <c r="O122" s="274">
        <f t="shared" si="52"/>
        <v>0.125</v>
      </c>
      <c r="P122" s="484">
        <v>2</v>
      </c>
      <c r="Q122" s="484"/>
      <c r="R122" s="484"/>
      <c r="S122" s="484"/>
      <c r="T122" s="484"/>
      <c r="U122" s="484">
        <v>1</v>
      </c>
      <c r="V122" s="484"/>
      <c r="W122" s="484">
        <v>1</v>
      </c>
      <c r="X122" s="275">
        <f t="shared" si="75"/>
        <v>32</v>
      </c>
      <c r="Y122" s="276">
        <f t="shared" si="53"/>
        <v>1</v>
      </c>
      <c r="Z122" s="90"/>
      <c r="AA122" s="518"/>
      <c r="AB122" s="5"/>
    </row>
    <row r="123" spans="1:28" ht="13.5" x14ac:dyDescent="0.2">
      <c r="A123" s="92" t="s">
        <v>180</v>
      </c>
      <c r="B123" s="54">
        <f>SUM(B124:B133)</f>
        <v>161</v>
      </c>
      <c r="C123" s="37">
        <f>C124+C125+C126+C127+C130+C131+C132+C133+C128+C129</f>
        <v>221</v>
      </c>
      <c r="D123" s="37">
        <f t="shared" ref="D123:L123" si="76">D124+D125+D126+D127+D130+D131+D132+D133+D128+D129</f>
        <v>140</v>
      </c>
      <c r="E123" s="37">
        <f t="shared" si="76"/>
        <v>12</v>
      </c>
      <c r="F123" s="37">
        <f t="shared" si="76"/>
        <v>81</v>
      </c>
      <c r="G123" s="54">
        <f t="shared" si="55"/>
        <v>106</v>
      </c>
      <c r="H123" s="37">
        <f t="shared" si="76"/>
        <v>106</v>
      </c>
      <c r="I123" s="33">
        <f t="shared" si="76"/>
        <v>0</v>
      </c>
      <c r="J123" s="33">
        <f t="shared" si="76"/>
        <v>0</v>
      </c>
      <c r="K123" s="229">
        <f t="shared" si="50"/>
        <v>0.75714285714285712</v>
      </c>
      <c r="L123" s="37">
        <f t="shared" si="76"/>
        <v>105</v>
      </c>
      <c r="M123" s="229">
        <f t="shared" si="51"/>
        <v>0.99056603773584906</v>
      </c>
      <c r="N123" s="33">
        <f t="shared" si="63"/>
        <v>34</v>
      </c>
      <c r="O123" s="274">
        <f t="shared" si="52"/>
        <v>0.24285714285714285</v>
      </c>
      <c r="P123" s="33">
        <f t="shared" ref="P123:W123" si="77">P124+P125+P126+P127+P130+P131+P132+P133+P128+P129</f>
        <v>15</v>
      </c>
      <c r="Q123" s="33">
        <f t="shared" si="77"/>
        <v>1</v>
      </c>
      <c r="R123" s="33">
        <f t="shared" si="77"/>
        <v>0</v>
      </c>
      <c r="S123" s="33">
        <f t="shared" si="77"/>
        <v>0</v>
      </c>
      <c r="T123" s="33">
        <f t="shared" si="77"/>
        <v>1</v>
      </c>
      <c r="U123" s="33">
        <f t="shared" si="77"/>
        <v>9</v>
      </c>
      <c r="V123" s="33">
        <f t="shared" si="77"/>
        <v>3</v>
      </c>
      <c r="W123" s="33">
        <f t="shared" si="77"/>
        <v>5</v>
      </c>
      <c r="X123" s="275">
        <f t="shared" si="75"/>
        <v>140</v>
      </c>
      <c r="Y123" s="276">
        <f t="shared" si="53"/>
        <v>1</v>
      </c>
      <c r="Z123" s="61">
        <f>Z124+Z125+Z126+Z127+Z130+Z131+Z132+Z133+Z128+Z129</f>
        <v>0</v>
      </c>
      <c r="AA123" s="478">
        <f>Z123/C123</f>
        <v>0</v>
      </c>
      <c r="AB123" s="5"/>
    </row>
    <row r="124" spans="1:28" x14ac:dyDescent="0.2">
      <c r="A124" s="93" t="s">
        <v>763</v>
      </c>
      <c r="B124" s="57">
        <v>25</v>
      </c>
      <c r="C124" s="61">
        <f t="shared" ref="C124:C133" si="78">D124+F124</f>
        <v>17</v>
      </c>
      <c r="D124" s="94">
        <v>17</v>
      </c>
      <c r="E124" s="95"/>
      <c r="F124" s="95"/>
      <c r="G124" s="54">
        <f t="shared" si="55"/>
        <v>13</v>
      </c>
      <c r="H124" s="94">
        <v>13</v>
      </c>
      <c r="I124" s="468"/>
      <c r="J124" s="468"/>
      <c r="K124" s="229">
        <f t="shared" si="50"/>
        <v>0.76470588235294112</v>
      </c>
      <c r="L124" s="94">
        <v>12</v>
      </c>
      <c r="M124" s="229">
        <f t="shared" si="51"/>
        <v>0.92307692307692313</v>
      </c>
      <c r="N124" s="33">
        <f t="shared" si="63"/>
        <v>4</v>
      </c>
      <c r="O124" s="274">
        <f t="shared" si="52"/>
        <v>0.23529411764705882</v>
      </c>
      <c r="P124" s="61">
        <v>3</v>
      </c>
      <c r="Q124" s="468"/>
      <c r="R124" s="468"/>
      <c r="S124" s="468"/>
      <c r="T124" s="468"/>
      <c r="U124" s="61">
        <v>1</v>
      </c>
      <c r="V124" s="61"/>
      <c r="W124" s="468"/>
      <c r="X124" s="275">
        <f t="shared" si="75"/>
        <v>17</v>
      </c>
      <c r="Y124" s="276">
        <f t="shared" si="53"/>
        <v>1</v>
      </c>
      <c r="Z124" s="61"/>
      <c r="AA124" s="518"/>
      <c r="AB124" s="5"/>
    </row>
    <row r="125" spans="1:28" x14ac:dyDescent="0.2">
      <c r="A125" s="70" t="s">
        <v>182</v>
      </c>
      <c r="B125" s="57">
        <v>12</v>
      </c>
      <c r="C125" s="61">
        <f t="shared" si="78"/>
        <v>26</v>
      </c>
      <c r="D125" s="62" t="s">
        <v>50</v>
      </c>
      <c r="E125" s="62" t="s">
        <v>39</v>
      </c>
      <c r="F125" s="62" t="s">
        <v>50</v>
      </c>
      <c r="G125" s="54">
        <f t="shared" si="55"/>
        <v>8</v>
      </c>
      <c r="H125" s="63">
        <v>8</v>
      </c>
      <c r="I125" s="484"/>
      <c r="J125" s="484"/>
      <c r="K125" s="229">
        <f t="shared" si="50"/>
        <v>0.61538461538461542</v>
      </c>
      <c r="L125" s="63">
        <v>8</v>
      </c>
      <c r="M125" s="229">
        <f t="shared" si="51"/>
        <v>1</v>
      </c>
      <c r="N125" s="33">
        <f t="shared" si="63"/>
        <v>5</v>
      </c>
      <c r="O125" s="274">
        <f t="shared" si="52"/>
        <v>0.38461538461538464</v>
      </c>
      <c r="P125" s="484"/>
      <c r="Q125" s="484"/>
      <c r="R125" s="484"/>
      <c r="S125" s="484"/>
      <c r="T125" s="484"/>
      <c r="U125" s="484">
        <v>3</v>
      </c>
      <c r="V125" s="484">
        <v>1</v>
      </c>
      <c r="W125" s="484">
        <v>1</v>
      </c>
      <c r="X125" s="275">
        <f t="shared" si="75"/>
        <v>13</v>
      </c>
      <c r="Y125" s="276">
        <f t="shared" si="53"/>
        <v>1</v>
      </c>
      <c r="Z125" s="48"/>
      <c r="AA125" s="518"/>
      <c r="AB125" s="5"/>
    </row>
    <row r="126" spans="1:28" x14ac:dyDescent="0.2">
      <c r="A126" s="70" t="s">
        <v>183</v>
      </c>
      <c r="B126" s="57">
        <v>10</v>
      </c>
      <c r="C126" s="61">
        <f t="shared" si="78"/>
        <v>17</v>
      </c>
      <c r="D126" s="62" t="s">
        <v>49</v>
      </c>
      <c r="E126" s="62" t="s">
        <v>40</v>
      </c>
      <c r="F126" s="62" t="s">
        <v>42</v>
      </c>
      <c r="G126" s="54">
        <f t="shared" si="55"/>
        <v>9</v>
      </c>
      <c r="H126" s="63">
        <v>9</v>
      </c>
      <c r="I126" s="484"/>
      <c r="J126" s="484"/>
      <c r="K126" s="229">
        <f t="shared" si="50"/>
        <v>0.75</v>
      </c>
      <c r="L126" s="63">
        <v>9</v>
      </c>
      <c r="M126" s="229">
        <f t="shared" si="51"/>
        <v>1</v>
      </c>
      <c r="N126" s="33">
        <f t="shared" si="63"/>
        <v>3</v>
      </c>
      <c r="O126" s="274">
        <f t="shared" si="52"/>
        <v>0.25</v>
      </c>
      <c r="P126" s="484">
        <v>2</v>
      </c>
      <c r="Q126" s="484">
        <v>1</v>
      </c>
      <c r="R126" s="484"/>
      <c r="S126" s="484"/>
      <c r="T126" s="484"/>
      <c r="U126" s="484"/>
      <c r="V126" s="484"/>
      <c r="W126" s="484"/>
      <c r="X126" s="275">
        <f t="shared" si="75"/>
        <v>12</v>
      </c>
      <c r="Y126" s="276">
        <f t="shared" si="53"/>
        <v>1</v>
      </c>
      <c r="Z126" s="48"/>
      <c r="AA126" s="518"/>
      <c r="AB126" s="5"/>
    </row>
    <row r="127" spans="1:28" x14ac:dyDescent="0.2">
      <c r="A127" s="70" t="s">
        <v>184</v>
      </c>
      <c r="B127" s="57">
        <v>13</v>
      </c>
      <c r="C127" s="61">
        <f t="shared" si="78"/>
        <v>38</v>
      </c>
      <c r="D127" s="62" t="s">
        <v>51</v>
      </c>
      <c r="E127" s="62" t="s">
        <v>40</v>
      </c>
      <c r="F127" s="62" t="s">
        <v>61</v>
      </c>
      <c r="G127" s="54">
        <f t="shared" si="55"/>
        <v>10</v>
      </c>
      <c r="H127" s="63">
        <v>10</v>
      </c>
      <c r="I127" s="484"/>
      <c r="J127" s="484"/>
      <c r="K127" s="229">
        <f t="shared" si="50"/>
        <v>0.7142857142857143</v>
      </c>
      <c r="L127" s="63">
        <v>10</v>
      </c>
      <c r="M127" s="229">
        <f t="shared" si="51"/>
        <v>1</v>
      </c>
      <c r="N127" s="33">
        <f t="shared" si="63"/>
        <v>4</v>
      </c>
      <c r="O127" s="274">
        <f t="shared" si="52"/>
        <v>0.2857142857142857</v>
      </c>
      <c r="P127" s="484"/>
      <c r="Q127" s="484"/>
      <c r="R127" s="484"/>
      <c r="S127" s="484"/>
      <c r="T127" s="484">
        <v>1</v>
      </c>
      <c r="U127" s="484">
        <v>3</v>
      </c>
      <c r="V127" s="484"/>
      <c r="W127" s="484"/>
      <c r="X127" s="275">
        <f t="shared" si="75"/>
        <v>14</v>
      </c>
      <c r="Y127" s="276">
        <f t="shared" si="53"/>
        <v>1</v>
      </c>
      <c r="Z127" s="48"/>
      <c r="AA127" s="518"/>
      <c r="AB127" s="5"/>
    </row>
    <row r="128" spans="1:28" ht="22.5" x14ac:dyDescent="0.2">
      <c r="A128" s="70" t="s">
        <v>185</v>
      </c>
      <c r="B128" s="57">
        <v>17</v>
      </c>
      <c r="C128" s="61">
        <f t="shared" si="78"/>
        <v>19</v>
      </c>
      <c r="D128" s="62" t="s">
        <v>53</v>
      </c>
      <c r="E128" s="62" t="s">
        <v>38</v>
      </c>
      <c r="F128" s="62" t="s">
        <v>40</v>
      </c>
      <c r="G128" s="54">
        <f t="shared" si="55"/>
        <v>13</v>
      </c>
      <c r="H128" s="63">
        <v>13</v>
      </c>
      <c r="I128" s="484"/>
      <c r="J128" s="484"/>
      <c r="K128" s="229">
        <f t="shared" si="50"/>
        <v>0.8125</v>
      </c>
      <c r="L128" s="63">
        <v>13</v>
      </c>
      <c r="M128" s="229">
        <f t="shared" si="51"/>
        <v>1</v>
      </c>
      <c r="N128" s="33">
        <f t="shared" si="63"/>
        <v>3</v>
      </c>
      <c r="O128" s="274">
        <f t="shared" si="52"/>
        <v>0.1875</v>
      </c>
      <c r="P128" s="484">
        <v>2</v>
      </c>
      <c r="Q128" s="484"/>
      <c r="R128" s="484"/>
      <c r="S128" s="484"/>
      <c r="T128" s="484"/>
      <c r="U128" s="484">
        <v>1</v>
      </c>
      <c r="V128" s="484"/>
      <c r="W128" s="484"/>
      <c r="X128" s="275">
        <f t="shared" si="75"/>
        <v>16</v>
      </c>
      <c r="Y128" s="276">
        <f t="shared" si="53"/>
        <v>1</v>
      </c>
      <c r="Z128" s="48"/>
      <c r="AA128" s="518"/>
      <c r="AB128" s="5"/>
    </row>
    <row r="129" spans="1:28" x14ac:dyDescent="0.2">
      <c r="A129" s="99" t="s">
        <v>186</v>
      </c>
      <c r="B129" s="57">
        <v>20</v>
      </c>
      <c r="C129" s="61">
        <f t="shared" si="78"/>
        <v>24</v>
      </c>
      <c r="D129" s="62" t="s">
        <v>57</v>
      </c>
      <c r="E129" s="62" t="s">
        <v>39</v>
      </c>
      <c r="F129" s="62" t="s">
        <v>41</v>
      </c>
      <c r="G129" s="54">
        <f t="shared" si="55"/>
        <v>13</v>
      </c>
      <c r="H129" s="63">
        <v>13</v>
      </c>
      <c r="I129" s="484"/>
      <c r="J129" s="484"/>
      <c r="K129" s="229">
        <f t="shared" si="50"/>
        <v>0.65</v>
      </c>
      <c r="L129" s="63">
        <v>13</v>
      </c>
      <c r="M129" s="229">
        <f t="shared" si="51"/>
        <v>1</v>
      </c>
      <c r="N129" s="33">
        <f t="shared" si="63"/>
        <v>7</v>
      </c>
      <c r="O129" s="274">
        <f t="shared" si="52"/>
        <v>0.35</v>
      </c>
      <c r="P129" s="484">
        <v>4</v>
      </c>
      <c r="Q129" s="484"/>
      <c r="R129" s="484"/>
      <c r="S129" s="484"/>
      <c r="T129" s="484"/>
      <c r="U129" s="484">
        <v>1</v>
      </c>
      <c r="V129" s="484"/>
      <c r="W129" s="484">
        <v>2</v>
      </c>
      <c r="X129" s="275">
        <f t="shared" si="75"/>
        <v>20</v>
      </c>
      <c r="Y129" s="276">
        <f t="shared" si="53"/>
        <v>1</v>
      </c>
      <c r="Z129" s="48"/>
      <c r="AA129" s="518"/>
      <c r="AB129" s="5"/>
    </row>
    <row r="130" spans="1:28" x14ac:dyDescent="0.2">
      <c r="A130" s="100" t="s">
        <v>764</v>
      </c>
      <c r="B130" s="57">
        <v>30</v>
      </c>
      <c r="C130" s="61">
        <f t="shared" si="78"/>
        <v>15</v>
      </c>
      <c r="D130" s="62" t="s">
        <v>52</v>
      </c>
      <c r="E130" s="62"/>
      <c r="F130" s="62"/>
      <c r="G130" s="54">
        <f t="shared" si="55"/>
        <v>14</v>
      </c>
      <c r="H130" s="63">
        <v>14</v>
      </c>
      <c r="I130" s="484"/>
      <c r="J130" s="484"/>
      <c r="K130" s="229">
        <f t="shared" si="50"/>
        <v>0.93333333333333335</v>
      </c>
      <c r="L130" s="46">
        <v>14</v>
      </c>
      <c r="M130" s="229">
        <f t="shared" si="51"/>
        <v>1</v>
      </c>
      <c r="N130" s="33">
        <f t="shared" si="63"/>
        <v>1</v>
      </c>
      <c r="O130" s="274">
        <f t="shared" si="52"/>
        <v>6.6666666666666666E-2</v>
      </c>
      <c r="P130" s="484"/>
      <c r="Q130" s="484"/>
      <c r="R130" s="484"/>
      <c r="S130" s="484"/>
      <c r="T130" s="484"/>
      <c r="U130" s="484"/>
      <c r="V130" s="484">
        <v>1</v>
      </c>
      <c r="W130" s="484"/>
      <c r="X130" s="275">
        <f t="shared" si="75"/>
        <v>15</v>
      </c>
      <c r="Y130" s="276">
        <f t="shared" si="53"/>
        <v>1</v>
      </c>
      <c r="Z130" s="48"/>
      <c r="AA130" s="518"/>
      <c r="AB130" s="5"/>
    </row>
    <row r="131" spans="1:28" ht="33.75" x14ac:dyDescent="0.2">
      <c r="A131" s="101" t="s">
        <v>188</v>
      </c>
      <c r="B131" s="57">
        <v>14</v>
      </c>
      <c r="C131" s="61">
        <f t="shared" si="78"/>
        <v>34</v>
      </c>
      <c r="D131" s="62" t="s">
        <v>50</v>
      </c>
      <c r="E131" s="62"/>
      <c r="F131" s="62" t="s">
        <v>58</v>
      </c>
      <c r="G131" s="54">
        <f t="shared" si="55"/>
        <v>10</v>
      </c>
      <c r="H131" s="63">
        <v>10</v>
      </c>
      <c r="I131" s="484"/>
      <c r="J131" s="484"/>
      <c r="K131" s="229">
        <f t="shared" si="50"/>
        <v>0.76923076923076927</v>
      </c>
      <c r="L131" s="63">
        <v>10</v>
      </c>
      <c r="M131" s="229">
        <f t="shared" si="51"/>
        <v>1</v>
      </c>
      <c r="N131" s="33">
        <f t="shared" si="63"/>
        <v>3</v>
      </c>
      <c r="O131" s="274">
        <f t="shared" si="52"/>
        <v>0.23076923076923078</v>
      </c>
      <c r="P131" s="484">
        <v>2</v>
      </c>
      <c r="Q131" s="484"/>
      <c r="R131" s="484"/>
      <c r="S131" s="484"/>
      <c r="T131" s="484"/>
      <c r="U131" s="484"/>
      <c r="V131" s="484">
        <v>1</v>
      </c>
      <c r="W131" s="484"/>
      <c r="X131" s="275">
        <f t="shared" si="75"/>
        <v>13</v>
      </c>
      <c r="Y131" s="276">
        <f t="shared" si="53"/>
        <v>1</v>
      </c>
      <c r="Z131" s="48"/>
      <c r="AA131" s="518"/>
      <c r="AB131" s="5"/>
    </row>
    <row r="132" spans="1:28" ht="22.5" x14ac:dyDescent="0.2">
      <c r="A132" s="70" t="s">
        <v>189</v>
      </c>
      <c r="B132" s="57">
        <v>10</v>
      </c>
      <c r="C132" s="61">
        <f t="shared" si="78"/>
        <v>13</v>
      </c>
      <c r="D132" s="62" t="s">
        <v>47</v>
      </c>
      <c r="E132" s="62"/>
      <c r="F132" s="62" t="s">
        <v>40</v>
      </c>
      <c r="G132" s="54">
        <f t="shared" si="55"/>
        <v>9</v>
      </c>
      <c r="H132" s="63">
        <v>9</v>
      </c>
      <c r="I132" s="484"/>
      <c r="J132" s="484"/>
      <c r="K132" s="229">
        <f t="shared" si="50"/>
        <v>0.9</v>
      </c>
      <c r="L132" s="63">
        <v>9</v>
      </c>
      <c r="M132" s="229">
        <f t="shared" si="51"/>
        <v>1</v>
      </c>
      <c r="N132" s="33">
        <f t="shared" si="63"/>
        <v>1</v>
      </c>
      <c r="O132" s="274">
        <f t="shared" si="52"/>
        <v>0.1</v>
      </c>
      <c r="P132" s="484"/>
      <c r="Q132" s="484"/>
      <c r="R132" s="484"/>
      <c r="S132" s="484"/>
      <c r="T132" s="484"/>
      <c r="U132" s="484"/>
      <c r="V132" s="484"/>
      <c r="W132" s="484">
        <v>1</v>
      </c>
      <c r="X132" s="275">
        <f t="shared" si="75"/>
        <v>10</v>
      </c>
      <c r="Y132" s="276">
        <f t="shared" si="53"/>
        <v>1</v>
      </c>
      <c r="Z132" s="48"/>
      <c r="AA132" s="518"/>
      <c r="AB132" s="5"/>
    </row>
    <row r="133" spans="1:28" ht="22.5" x14ac:dyDescent="0.2">
      <c r="A133" s="70" t="s">
        <v>160</v>
      </c>
      <c r="B133" s="57">
        <v>10</v>
      </c>
      <c r="C133" s="61">
        <f t="shared" si="78"/>
        <v>18</v>
      </c>
      <c r="D133" s="62" t="s">
        <v>47</v>
      </c>
      <c r="E133" s="62" t="s">
        <v>38</v>
      </c>
      <c r="F133" s="62" t="s">
        <v>45</v>
      </c>
      <c r="G133" s="54">
        <f t="shared" si="55"/>
        <v>7</v>
      </c>
      <c r="H133" s="63">
        <v>7</v>
      </c>
      <c r="I133" s="484"/>
      <c r="J133" s="484"/>
      <c r="K133" s="229">
        <f t="shared" si="50"/>
        <v>0.7</v>
      </c>
      <c r="L133" s="63">
        <v>7</v>
      </c>
      <c r="M133" s="229">
        <f t="shared" si="51"/>
        <v>1</v>
      </c>
      <c r="N133" s="33">
        <f t="shared" si="63"/>
        <v>3</v>
      </c>
      <c r="O133" s="274">
        <f t="shared" si="52"/>
        <v>0.3</v>
      </c>
      <c r="P133" s="484">
        <v>2</v>
      </c>
      <c r="Q133" s="484"/>
      <c r="R133" s="484"/>
      <c r="S133" s="484"/>
      <c r="T133" s="484"/>
      <c r="U133" s="484"/>
      <c r="V133" s="484"/>
      <c r="W133" s="484">
        <v>1</v>
      </c>
      <c r="X133" s="275">
        <f t="shared" si="75"/>
        <v>10</v>
      </c>
      <c r="Y133" s="276">
        <f t="shared" si="53"/>
        <v>1</v>
      </c>
      <c r="Z133" s="48"/>
      <c r="AA133" s="518"/>
      <c r="AB133" s="5"/>
    </row>
    <row r="134" spans="1:28" ht="13.5" x14ac:dyDescent="0.2">
      <c r="A134" s="71" t="s">
        <v>190</v>
      </c>
      <c r="B134" s="54">
        <f t="shared" ref="B134:J134" si="79">B135</f>
        <v>35</v>
      </c>
      <c r="C134" s="67">
        <f t="shared" si="79"/>
        <v>94</v>
      </c>
      <c r="D134" s="67" t="str">
        <f t="shared" si="79"/>
        <v>38</v>
      </c>
      <c r="E134" s="67" t="str">
        <f t="shared" si="79"/>
        <v>4</v>
      </c>
      <c r="F134" s="67" t="str">
        <f t="shared" si="79"/>
        <v>56</v>
      </c>
      <c r="G134" s="54">
        <f t="shared" si="55"/>
        <v>25</v>
      </c>
      <c r="H134" s="67">
        <f t="shared" si="79"/>
        <v>25</v>
      </c>
      <c r="I134" s="69">
        <f t="shared" si="79"/>
        <v>0</v>
      </c>
      <c r="J134" s="69">
        <f t="shared" si="79"/>
        <v>0</v>
      </c>
      <c r="K134" s="229">
        <f t="shared" si="50"/>
        <v>0.65789473684210531</v>
      </c>
      <c r="L134" s="67">
        <f>L135</f>
        <v>25</v>
      </c>
      <c r="M134" s="229">
        <f t="shared" si="51"/>
        <v>1</v>
      </c>
      <c r="N134" s="33">
        <f t="shared" si="63"/>
        <v>13</v>
      </c>
      <c r="O134" s="274">
        <f t="shared" si="52"/>
        <v>0.34210526315789475</v>
      </c>
      <c r="P134" s="69">
        <f t="shared" ref="P134:W134" si="80">P135</f>
        <v>6</v>
      </c>
      <c r="Q134" s="69">
        <f t="shared" si="80"/>
        <v>0</v>
      </c>
      <c r="R134" s="69">
        <f t="shared" si="80"/>
        <v>0</v>
      </c>
      <c r="S134" s="69">
        <f t="shared" si="80"/>
        <v>0</v>
      </c>
      <c r="T134" s="69">
        <f t="shared" si="80"/>
        <v>1</v>
      </c>
      <c r="U134" s="69">
        <f t="shared" si="80"/>
        <v>0</v>
      </c>
      <c r="V134" s="69">
        <f t="shared" si="80"/>
        <v>0</v>
      </c>
      <c r="W134" s="69">
        <f t="shared" si="80"/>
        <v>6</v>
      </c>
      <c r="X134" s="275">
        <f t="shared" si="75"/>
        <v>38</v>
      </c>
      <c r="Y134" s="276">
        <f t="shared" si="53"/>
        <v>1</v>
      </c>
      <c r="Z134" s="81" t="s">
        <v>191</v>
      </c>
      <c r="AA134" s="478">
        <f>Z134/C134</f>
        <v>0</v>
      </c>
      <c r="AB134" s="5"/>
    </row>
    <row r="135" spans="1:28" x14ac:dyDescent="0.2">
      <c r="A135" s="70" t="s">
        <v>192</v>
      </c>
      <c r="B135" s="57">
        <v>35</v>
      </c>
      <c r="C135" s="61">
        <f>D135+F135</f>
        <v>94</v>
      </c>
      <c r="D135" s="62" t="s">
        <v>193</v>
      </c>
      <c r="E135" s="62" t="s">
        <v>41</v>
      </c>
      <c r="F135" s="62" t="s">
        <v>194</v>
      </c>
      <c r="G135" s="54">
        <f t="shared" si="55"/>
        <v>25</v>
      </c>
      <c r="H135" s="63">
        <v>25</v>
      </c>
      <c r="I135" s="484"/>
      <c r="J135" s="484"/>
      <c r="K135" s="229">
        <f t="shared" si="50"/>
        <v>0.65789473684210531</v>
      </c>
      <c r="L135" s="46">
        <v>25</v>
      </c>
      <c r="M135" s="229">
        <f t="shared" si="51"/>
        <v>1</v>
      </c>
      <c r="N135" s="33">
        <f t="shared" si="63"/>
        <v>13</v>
      </c>
      <c r="O135" s="274">
        <f t="shared" si="52"/>
        <v>0.34210526315789475</v>
      </c>
      <c r="P135" s="484">
        <v>6</v>
      </c>
      <c r="Q135" s="484"/>
      <c r="R135" s="484"/>
      <c r="S135" s="484"/>
      <c r="T135" s="484">
        <v>1</v>
      </c>
      <c r="U135" s="484"/>
      <c r="V135" s="484"/>
      <c r="W135" s="484">
        <v>6</v>
      </c>
      <c r="X135" s="275">
        <f t="shared" si="75"/>
        <v>38</v>
      </c>
      <c r="Y135" s="276">
        <f t="shared" si="53"/>
        <v>1</v>
      </c>
      <c r="Z135" s="48"/>
      <c r="AA135" s="518"/>
      <c r="AB135" s="5"/>
    </row>
    <row r="136" spans="1:28" ht="13.5" x14ac:dyDescent="0.2">
      <c r="A136" s="510" t="s">
        <v>195</v>
      </c>
      <c r="B136" s="54">
        <f t="shared" ref="B136:H136" si="81">SUM(B137:B149)</f>
        <v>174</v>
      </c>
      <c r="C136" s="54">
        <f t="shared" si="81"/>
        <v>117</v>
      </c>
      <c r="D136" s="54">
        <f t="shared" si="81"/>
        <v>95</v>
      </c>
      <c r="E136" s="54">
        <f t="shared" si="81"/>
        <v>0</v>
      </c>
      <c r="F136" s="54">
        <f t="shared" si="81"/>
        <v>22</v>
      </c>
      <c r="G136" s="54">
        <f t="shared" si="55"/>
        <v>76</v>
      </c>
      <c r="H136" s="54">
        <f t="shared" si="81"/>
        <v>76</v>
      </c>
      <c r="I136" s="54">
        <f>SUM(I137:I149)</f>
        <v>0</v>
      </c>
      <c r="J136" s="54">
        <f>SUM(J137:J149)</f>
        <v>0</v>
      </c>
      <c r="K136" s="229">
        <f t="shared" si="50"/>
        <v>0.8</v>
      </c>
      <c r="L136" s="54">
        <f>SUM(L137:L149)</f>
        <v>59</v>
      </c>
      <c r="M136" s="229">
        <f t="shared" si="51"/>
        <v>0.77631578947368418</v>
      </c>
      <c r="N136" s="33">
        <f t="shared" si="63"/>
        <v>19</v>
      </c>
      <c r="O136" s="274">
        <f t="shared" si="52"/>
        <v>0.2</v>
      </c>
      <c r="P136" s="54">
        <f t="shared" ref="P136:W136" si="82">SUM(P137:P149)</f>
        <v>3</v>
      </c>
      <c r="Q136" s="54">
        <f t="shared" si="82"/>
        <v>1</v>
      </c>
      <c r="R136" s="54">
        <f t="shared" si="82"/>
        <v>0</v>
      </c>
      <c r="S136" s="54">
        <f t="shared" si="82"/>
        <v>0</v>
      </c>
      <c r="T136" s="54">
        <f t="shared" si="82"/>
        <v>0</v>
      </c>
      <c r="U136" s="54">
        <f t="shared" si="82"/>
        <v>0</v>
      </c>
      <c r="V136" s="54">
        <f t="shared" si="82"/>
        <v>0</v>
      </c>
      <c r="W136" s="54">
        <f t="shared" si="82"/>
        <v>15</v>
      </c>
      <c r="X136" s="275">
        <f t="shared" si="75"/>
        <v>95</v>
      </c>
      <c r="Y136" s="276">
        <f t="shared" si="53"/>
        <v>1</v>
      </c>
      <c r="Z136" s="54">
        <f>SUM(Z137:Z149)</f>
        <v>0</v>
      </c>
      <c r="AA136" s="478">
        <f>Z136/C136</f>
        <v>0</v>
      </c>
      <c r="AB136" s="5"/>
    </row>
    <row r="137" spans="1:28" x14ac:dyDescent="0.2">
      <c r="A137" s="517" t="s">
        <v>107</v>
      </c>
      <c r="B137" s="57">
        <v>15</v>
      </c>
      <c r="C137" s="61">
        <f t="shared" ref="C137:C149" si="83">D137+F137</f>
        <v>4</v>
      </c>
      <c r="D137" s="57">
        <v>4</v>
      </c>
      <c r="E137" s="57"/>
      <c r="F137" s="57"/>
      <c r="G137" s="54">
        <f t="shared" si="55"/>
        <v>4</v>
      </c>
      <c r="H137" s="57">
        <v>4</v>
      </c>
      <c r="I137" s="57"/>
      <c r="J137" s="57"/>
      <c r="K137" s="229">
        <f t="shared" si="50"/>
        <v>1</v>
      </c>
      <c r="L137" s="57">
        <v>4</v>
      </c>
      <c r="M137" s="229">
        <f t="shared" si="51"/>
        <v>1</v>
      </c>
      <c r="N137" s="33">
        <f t="shared" si="63"/>
        <v>0</v>
      </c>
      <c r="O137" s="274">
        <f t="shared" si="52"/>
        <v>0</v>
      </c>
      <c r="P137" s="57"/>
      <c r="Q137" s="57"/>
      <c r="R137" s="57"/>
      <c r="S137" s="57"/>
      <c r="T137" s="57"/>
      <c r="U137" s="57"/>
      <c r="V137" s="57"/>
      <c r="W137" s="57"/>
      <c r="X137" s="275">
        <f t="shared" si="75"/>
        <v>4</v>
      </c>
      <c r="Y137" s="276">
        <f t="shared" si="53"/>
        <v>1</v>
      </c>
      <c r="Z137" s="57"/>
      <c r="AA137" s="518"/>
      <c r="AB137" s="5"/>
    </row>
    <row r="138" spans="1:28" ht="22.5" x14ac:dyDescent="0.2">
      <c r="A138" s="530" t="s">
        <v>196</v>
      </c>
      <c r="B138" s="57">
        <v>10</v>
      </c>
      <c r="C138" s="61">
        <f t="shared" si="83"/>
        <v>8</v>
      </c>
      <c r="D138" s="57">
        <v>7</v>
      </c>
      <c r="E138" s="57"/>
      <c r="F138" s="57">
        <v>1</v>
      </c>
      <c r="G138" s="54">
        <f t="shared" si="55"/>
        <v>6</v>
      </c>
      <c r="H138" s="57">
        <v>6</v>
      </c>
      <c r="I138" s="57"/>
      <c r="J138" s="57"/>
      <c r="K138" s="229">
        <f t="shared" si="50"/>
        <v>0.8571428571428571</v>
      </c>
      <c r="L138" s="57">
        <v>6</v>
      </c>
      <c r="M138" s="229">
        <f t="shared" si="51"/>
        <v>1</v>
      </c>
      <c r="N138" s="33">
        <f t="shared" si="63"/>
        <v>1</v>
      </c>
      <c r="O138" s="274">
        <f t="shared" si="52"/>
        <v>0.14285714285714285</v>
      </c>
      <c r="P138" s="57">
        <v>1</v>
      </c>
      <c r="Q138" s="57"/>
      <c r="R138" s="57"/>
      <c r="S138" s="57"/>
      <c r="T138" s="57"/>
      <c r="U138" s="57"/>
      <c r="V138" s="57"/>
      <c r="W138" s="57"/>
      <c r="X138" s="275">
        <f t="shared" si="75"/>
        <v>7</v>
      </c>
      <c r="Y138" s="276">
        <f t="shared" si="53"/>
        <v>1</v>
      </c>
      <c r="Z138" s="57"/>
      <c r="AA138" s="518"/>
      <c r="AB138" s="5"/>
    </row>
    <row r="139" spans="1:28" x14ac:dyDescent="0.2">
      <c r="A139" s="530" t="s">
        <v>197</v>
      </c>
      <c r="B139" s="57">
        <v>10</v>
      </c>
      <c r="C139" s="61">
        <f t="shared" si="83"/>
        <v>3</v>
      </c>
      <c r="D139" s="57">
        <v>3</v>
      </c>
      <c r="E139" s="57"/>
      <c r="F139" s="57"/>
      <c r="G139" s="54">
        <f t="shared" si="55"/>
        <v>1</v>
      </c>
      <c r="H139" s="57">
        <v>1</v>
      </c>
      <c r="I139" s="57"/>
      <c r="J139" s="57"/>
      <c r="K139" s="229">
        <f t="shared" si="50"/>
        <v>0.33333333333333331</v>
      </c>
      <c r="L139" s="57">
        <v>1</v>
      </c>
      <c r="M139" s="229">
        <f t="shared" si="51"/>
        <v>1</v>
      </c>
      <c r="N139" s="33">
        <f t="shared" si="63"/>
        <v>2</v>
      </c>
      <c r="O139" s="274">
        <f t="shared" si="52"/>
        <v>0.66666666666666663</v>
      </c>
      <c r="P139" s="57"/>
      <c r="Q139" s="57">
        <v>1</v>
      </c>
      <c r="R139" s="57"/>
      <c r="S139" s="57"/>
      <c r="T139" s="57"/>
      <c r="U139" s="57"/>
      <c r="V139" s="57"/>
      <c r="W139" s="57">
        <v>1</v>
      </c>
      <c r="X139" s="275">
        <f t="shared" si="75"/>
        <v>3</v>
      </c>
      <c r="Y139" s="276">
        <f t="shared" si="53"/>
        <v>1</v>
      </c>
      <c r="Z139" s="57"/>
      <c r="AA139" s="518"/>
      <c r="AB139" s="5"/>
    </row>
    <row r="140" spans="1:28" ht="22.5" x14ac:dyDescent="0.2">
      <c r="A140" s="530" t="s">
        <v>198</v>
      </c>
      <c r="B140" s="57">
        <v>10</v>
      </c>
      <c r="C140" s="61">
        <f t="shared" si="83"/>
        <v>7</v>
      </c>
      <c r="D140" s="57">
        <v>6</v>
      </c>
      <c r="E140" s="57"/>
      <c r="F140" s="57">
        <v>1</v>
      </c>
      <c r="G140" s="54">
        <f t="shared" si="55"/>
        <v>6</v>
      </c>
      <c r="H140" s="57">
        <v>6</v>
      </c>
      <c r="I140" s="57"/>
      <c r="J140" s="57"/>
      <c r="K140" s="229">
        <f t="shared" ref="K140:K169" si="84">G140/D140</f>
        <v>1</v>
      </c>
      <c r="L140" s="57">
        <v>5</v>
      </c>
      <c r="M140" s="229">
        <f t="shared" ref="M140:M169" si="85">L140/G140</f>
        <v>0.83333333333333337</v>
      </c>
      <c r="N140" s="33">
        <f t="shared" si="63"/>
        <v>0</v>
      </c>
      <c r="O140" s="274">
        <f t="shared" ref="O140:O169" si="86">N140/D140</f>
        <v>0</v>
      </c>
      <c r="P140" s="57"/>
      <c r="Q140" s="57"/>
      <c r="R140" s="57"/>
      <c r="S140" s="57"/>
      <c r="T140" s="57"/>
      <c r="U140" s="57"/>
      <c r="V140" s="57"/>
      <c r="W140" s="57"/>
      <c r="X140" s="275">
        <f t="shared" si="75"/>
        <v>6</v>
      </c>
      <c r="Y140" s="276">
        <f t="shared" ref="Y140:Y169" si="87">X140/D140</f>
        <v>1</v>
      </c>
      <c r="Z140" s="57"/>
      <c r="AA140" s="518"/>
      <c r="AB140" s="5"/>
    </row>
    <row r="141" spans="1:28" ht="27" customHeight="1" x14ac:dyDescent="0.2">
      <c r="A141" s="530" t="s">
        <v>157</v>
      </c>
      <c r="B141" s="57">
        <v>15</v>
      </c>
      <c r="C141" s="61">
        <f t="shared" si="83"/>
        <v>8</v>
      </c>
      <c r="D141" s="57">
        <v>8</v>
      </c>
      <c r="E141" s="57"/>
      <c r="F141" s="57"/>
      <c r="G141" s="54">
        <f t="shared" si="55"/>
        <v>7</v>
      </c>
      <c r="H141" s="57">
        <v>7</v>
      </c>
      <c r="I141" s="57"/>
      <c r="J141" s="57"/>
      <c r="K141" s="229">
        <f t="shared" si="84"/>
        <v>0.875</v>
      </c>
      <c r="L141" s="57">
        <v>6</v>
      </c>
      <c r="M141" s="229">
        <f t="shared" si="85"/>
        <v>0.8571428571428571</v>
      </c>
      <c r="N141" s="33">
        <f t="shared" si="63"/>
        <v>1</v>
      </c>
      <c r="O141" s="274">
        <f t="shared" si="86"/>
        <v>0.125</v>
      </c>
      <c r="P141" s="57">
        <v>1</v>
      </c>
      <c r="Q141" s="57"/>
      <c r="R141" s="57"/>
      <c r="S141" s="57"/>
      <c r="T141" s="57"/>
      <c r="U141" s="57"/>
      <c r="V141" s="57"/>
      <c r="W141" s="57"/>
      <c r="X141" s="275">
        <f t="shared" si="75"/>
        <v>8</v>
      </c>
      <c r="Y141" s="276">
        <f t="shared" si="87"/>
        <v>1</v>
      </c>
      <c r="Z141" s="57"/>
      <c r="AA141" s="518"/>
      <c r="AB141" s="5"/>
    </row>
    <row r="142" spans="1:28" x14ac:dyDescent="0.2">
      <c r="A142" s="70" t="s">
        <v>184</v>
      </c>
      <c r="B142" s="57">
        <v>10</v>
      </c>
      <c r="C142" s="61">
        <f t="shared" si="83"/>
        <v>11</v>
      </c>
      <c r="D142" s="57">
        <v>9</v>
      </c>
      <c r="E142" s="57"/>
      <c r="F142" s="57">
        <v>2</v>
      </c>
      <c r="G142" s="54">
        <f t="shared" si="55"/>
        <v>8</v>
      </c>
      <c r="H142" s="57">
        <v>8</v>
      </c>
      <c r="I142" s="57"/>
      <c r="J142" s="57"/>
      <c r="K142" s="229">
        <f t="shared" si="84"/>
        <v>0.88888888888888884</v>
      </c>
      <c r="L142" s="57">
        <v>6</v>
      </c>
      <c r="M142" s="229">
        <f t="shared" si="85"/>
        <v>0.75</v>
      </c>
      <c r="N142" s="33">
        <f t="shared" si="63"/>
        <v>1</v>
      </c>
      <c r="O142" s="274">
        <f t="shared" si="86"/>
        <v>0.1111111111111111</v>
      </c>
      <c r="P142" s="57"/>
      <c r="Q142" s="57"/>
      <c r="R142" s="57"/>
      <c r="S142" s="57"/>
      <c r="T142" s="57"/>
      <c r="U142" s="57"/>
      <c r="V142" s="57"/>
      <c r="W142" s="57">
        <v>1</v>
      </c>
      <c r="X142" s="275">
        <f t="shared" si="75"/>
        <v>9</v>
      </c>
      <c r="Y142" s="276">
        <f t="shared" si="87"/>
        <v>1</v>
      </c>
      <c r="Z142" s="57"/>
      <c r="AA142" s="518"/>
      <c r="AB142" s="5"/>
    </row>
    <row r="143" spans="1:28" ht="22.5" x14ac:dyDescent="0.2">
      <c r="A143" s="530" t="s">
        <v>199</v>
      </c>
      <c r="B143" s="57">
        <v>5</v>
      </c>
      <c r="C143" s="61">
        <f t="shared" si="83"/>
        <v>18</v>
      </c>
      <c r="D143" s="57">
        <v>8</v>
      </c>
      <c r="E143" s="57"/>
      <c r="F143" s="57">
        <v>10</v>
      </c>
      <c r="G143" s="54">
        <f t="shared" si="55"/>
        <v>7</v>
      </c>
      <c r="H143" s="57">
        <v>7</v>
      </c>
      <c r="I143" s="57"/>
      <c r="J143" s="57"/>
      <c r="K143" s="229">
        <f t="shared" si="84"/>
        <v>0.875</v>
      </c>
      <c r="L143" s="57">
        <v>5</v>
      </c>
      <c r="M143" s="229">
        <f t="shared" si="85"/>
        <v>0.7142857142857143</v>
      </c>
      <c r="N143" s="33">
        <f t="shared" si="63"/>
        <v>1</v>
      </c>
      <c r="O143" s="274">
        <f t="shared" si="86"/>
        <v>0.125</v>
      </c>
      <c r="P143" s="57"/>
      <c r="Q143" s="57"/>
      <c r="R143" s="57"/>
      <c r="S143" s="57"/>
      <c r="T143" s="57"/>
      <c r="U143" s="57"/>
      <c r="V143" s="57"/>
      <c r="W143" s="57">
        <v>1</v>
      </c>
      <c r="X143" s="275">
        <f t="shared" si="75"/>
        <v>8</v>
      </c>
      <c r="Y143" s="276">
        <f t="shared" si="87"/>
        <v>1</v>
      </c>
      <c r="Z143" s="57"/>
      <c r="AA143" s="229"/>
      <c r="AB143" s="5"/>
    </row>
    <row r="144" spans="1:28" ht="36.75" customHeight="1" x14ac:dyDescent="0.2">
      <c r="A144" s="530" t="s">
        <v>200</v>
      </c>
      <c r="B144" s="57">
        <v>12</v>
      </c>
      <c r="C144" s="61">
        <f t="shared" si="83"/>
        <v>11</v>
      </c>
      <c r="D144" s="57">
        <v>10</v>
      </c>
      <c r="E144" s="57"/>
      <c r="F144" s="57">
        <v>1</v>
      </c>
      <c r="G144" s="54">
        <f t="shared" ref="G144:G169" si="88">H144+I144+J144</f>
        <v>8</v>
      </c>
      <c r="H144" s="57">
        <v>8</v>
      </c>
      <c r="I144" s="57"/>
      <c r="J144" s="57"/>
      <c r="K144" s="229">
        <f t="shared" si="84"/>
        <v>0.8</v>
      </c>
      <c r="L144" s="57">
        <v>8</v>
      </c>
      <c r="M144" s="229">
        <f t="shared" si="85"/>
        <v>1</v>
      </c>
      <c r="N144" s="33">
        <f t="shared" si="63"/>
        <v>2</v>
      </c>
      <c r="O144" s="274">
        <f t="shared" si="86"/>
        <v>0.2</v>
      </c>
      <c r="P144" s="57"/>
      <c r="Q144" s="57"/>
      <c r="R144" s="57"/>
      <c r="S144" s="57"/>
      <c r="T144" s="57"/>
      <c r="U144" s="57"/>
      <c r="V144" s="57"/>
      <c r="W144" s="57">
        <v>2</v>
      </c>
      <c r="X144" s="275">
        <f t="shared" si="75"/>
        <v>10</v>
      </c>
      <c r="Y144" s="276">
        <f t="shared" si="87"/>
        <v>1</v>
      </c>
      <c r="Z144" s="57"/>
      <c r="AA144" s="518"/>
      <c r="AB144" s="5"/>
    </row>
    <row r="145" spans="1:28" ht="22.5" x14ac:dyDescent="0.2">
      <c r="A145" s="530" t="s">
        <v>201</v>
      </c>
      <c r="B145" s="57">
        <v>15</v>
      </c>
      <c r="C145" s="61">
        <f t="shared" si="83"/>
        <v>6</v>
      </c>
      <c r="D145" s="57">
        <v>4</v>
      </c>
      <c r="E145" s="57"/>
      <c r="F145" s="57">
        <v>2</v>
      </c>
      <c r="G145" s="54">
        <f t="shared" si="88"/>
        <v>3</v>
      </c>
      <c r="H145" s="57">
        <v>3</v>
      </c>
      <c r="I145" s="57"/>
      <c r="J145" s="57"/>
      <c r="K145" s="229">
        <f t="shared" si="84"/>
        <v>0.75</v>
      </c>
      <c r="L145" s="57">
        <v>2</v>
      </c>
      <c r="M145" s="229">
        <f t="shared" si="85"/>
        <v>0.66666666666666663</v>
      </c>
      <c r="N145" s="33">
        <f t="shared" si="63"/>
        <v>1</v>
      </c>
      <c r="O145" s="274">
        <f t="shared" si="86"/>
        <v>0.25</v>
      </c>
      <c r="P145" s="57"/>
      <c r="Q145" s="57"/>
      <c r="R145" s="57"/>
      <c r="S145" s="57"/>
      <c r="T145" s="57"/>
      <c r="U145" s="57"/>
      <c r="V145" s="57"/>
      <c r="W145" s="57">
        <v>1</v>
      </c>
      <c r="X145" s="275">
        <f t="shared" si="75"/>
        <v>4</v>
      </c>
      <c r="Y145" s="276">
        <f t="shared" si="87"/>
        <v>1</v>
      </c>
      <c r="Z145" s="57"/>
      <c r="AA145" s="518"/>
      <c r="AB145" s="5"/>
    </row>
    <row r="146" spans="1:28" ht="22.5" x14ac:dyDescent="0.2">
      <c r="A146" s="530" t="s">
        <v>202</v>
      </c>
      <c r="B146" s="57">
        <v>5</v>
      </c>
      <c r="C146" s="61">
        <f t="shared" si="83"/>
        <v>4</v>
      </c>
      <c r="D146" s="57">
        <v>4</v>
      </c>
      <c r="E146" s="57"/>
      <c r="F146" s="57"/>
      <c r="G146" s="54">
        <f t="shared" si="88"/>
        <v>3</v>
      </c>
      <c r="H146" s="57">
        <v>3</v>
      </c>
      <c r="I146" s="57"/>
      <c r="J146" s="57"/>
      <c r="K146" s="229">
        <f t="shared" si="84"/>
        <v>0.75</v>
      </c>
      <c r="L146" s="57">
        <v>3</v>
      </c>
      <c r="M146" s="229">
        <f t="shared" si="85"/>
        <v>1</v>
      </c>
      <c r="N146" s="33">
        <f t="shared" si="63"/>
        <v>1</v>
      </c>
      <c r="O146" s="274">
        <f t="shared" si="86"/>
        <v>0.25</v>
      </c>
      <c r="P146" s="57"/>
      <c r="Q146" s="57"/>
      <c r="R146" s="57"/>
      <c r="S146" s="57"/>
      <c r="T146" s="57"/>
      <c r="U146" s="57"/>
      <c r="V146" s="57"/>
      <c r="W146" s="57">
        <v>1</v>
      </c>
      <c r="X146" s="275">
        <f t="shared" si="75"/>
        <v>4</v>
      </c>
      <c r="Y146" s="276">
        <f t="shared" si="87"/>
        <v>1</v>
      </c>
      <c r="Z146" s="57"/>
      <c r="AA146" s="518"/>
      <c r="AB146" s="5"/>
    </row>
    <row r="147" spans="1:28" x14ac:dyDescent="0.2">
      <c r="A147" s="530" t="s">
        <v>177</v>
      </c>
      <c r="B147" s="57">
        <v>17</v>
      </c>
      <c r="C147" s="61">
        <f t="shared" si="83"/>
        <v>11</v>
      </c>
      <c r="D147" s="57">
        <v>9</v>
      </c>
      <c r="E147" s="57"/>
      <c r="F147" s="57">
        <v>2</v>
      </c>
      <c r="G147" s="54">
        <f t="shared" si="88"/>
        <v>7</v>
      </c>
      <c r="H147" s="57">
        <v>7</v>
      </c>
      <c r="I147" s="57"/>
      <c r="J147" s="57"/>
      <c r="K147" s="229">
        <f t="shared" si="84"/>
        <v>0.77777777777777779</v>
      </c>
      <c r="L147" s="57">
        <v>6</v>
      </c>
      <c r="M147" s="229">
        <f t="shared" si="85"/>
        <v>0.8571428571428571</v>
      </c>
      <c r="N147" s="33">
        <f t="shared" si="63"/>
        <v>2</v>
      </c>
      <c r="O147" s="274">
        <f t="shared" si="86"/>
        <v>0.22222222222222221</v>
      </c>
      <c r="P147" s="57"/>
      <c r="Q147" s="57"/>
      <c r="R147" s="57"/>
      <c r="S147" s="57"/>
      <c r="T147" s="57"/>
      <c r="U147" s="57"/>
      <c r="V147" s="57"/>
      <c r="W147" s="57">
        <v>2</v>
      </c>
      <c r="X147" s="275">
        <f t="shared" si="75"/>
        <v>9</v>
      </c>
      <c r="Y147" s="276">
        <f t="shared" si="87"/>
        <v>1</v>
      </c>
      <c r="Z147" s="57"/>
      <c r="AA147" s="518"/>
      <c r="AB147" s="5"/>
    </row>
    <row r="148" spans="1:28" ht="45" x14ac:dyDescent="0.2">
      <c r="A148" s="530" t="s">
        <v>203</v>
      </c>
      <c r="B148" s="57">
        <v>25</v>
      </c>
      <c r="C148" s="61">
        <f t="shared" si="83"/>
        <v>6</v>
      </c>
      <c r="D148" s="57">
        <v>5</v>
      </c>
      <c r="E148" s="57"/>
      <c r="F148" s="57">
        <v>1</v>
      </c>
      <c r="G148" s="54">
        <f t="shared" si="88"/>
        <v>3</v>
      </c>
      <c r="H148" s="57">
        <v>3</v>
      </c>
      <c r="I148" s="57"/>
      <c r="J148" s="57"/>
      <c r="K148" s="229">
        <f t="shared" si="84"/>
        <v>0.6</v>
      </c>
      <c r="L148" s="57">
        <v>2</v>
      </c>
      <c r="M148" s="229">
        <f t="shared" si="85"/>
        <v>0.66666666666666663</v>
      </c>
      <c r="N148" s="33">
        <f t="shared" si="63"/>
        <v>2</v>
      </c>
      <c r="O148" s="274">
        <f t="shared" si="86"/>
        <v>0.4</v>
      </c>
      <c r="P148" s="57"/>
      <c r="Q148" s="57"/>
      <c r="R148" s="57"/>
      <c r="S148" s="57"/>
      <c r="T148" s="57"/>
      <c r="U148" s="57"/>
      <c r="V148" s="57"/>
      <c r="W148" s="57">
        <v>2</v>
      </c>
      <c r="X148" s="275">
        <f t="shared" si="75"/>
        <v>5</v>
      </c>
      <c r="Y148" s="276">
        <f t="shared" si="87"/>
        <v>1</v>
      </c>
      <c r="Z148" s="57"/>
      <c r="AA148" s="518"/>
      <c r="AB148" s="5"/>
    </row>
    <row r="149" spans="1:28" ht="22.5" x14ac:dyDescent="0.2">
      <c r="A149" s="511" t="s">
        <v>123</v>
      </c>
      <c r="B149" s="57">
        <v>25</v>
      </c>
      <c r="C149" s="61">
        <f t="shared" si="83"/>
        <v>20</v>
      </c>
      <c r="D149" s="57">
        <v>18</v>
      </c>
      <c r="E149" s="57"/>
      <c r="F149" s="57">
        <v>2</v>
      </c>
      <c r="G149" s="54">
        <f t="shared" si="88"/>
        <v>13</v>
      </c>
      <c r="H149" s="57">
        <v>13</v>
      </c>
      <c r="I149" s="57"/>
      <c r="J149" s="57"/>
      <c r="K149" s="229">
        <f t="shared" si="84"/>
        <v>0.72222222222222221</v>
      </c>
      <c r="L149" s="57">
        <v>5</v>
      </c>
      <c r="M149" s="229">
        <f t="shared" si="85"/>
        <v>0.38461538461538464</v>
      </c>
      <c r="N149" s="33">
        <f t="shared" si="63"/>
        <v>5</v>
      </c>
      <c r="O149" s="274">
        <f t="shared" si="86"/>
        <v>0.27777777777777779</v>
      </c>
      <c r="P149" s="57">
        <v>1</v>
      </c>
      <c r="Q149" s="57"/>
      <c r="R149" s="57"/>
      <c r="S149" s="57"/>
      <c r="T149" s="57"/>
      <c r="U149" s="57"/>
      <c r="V149" s="57"/>
      <c r="W149" s="57">
        <v>4</v>
      </c>
      <c r="X149" s="275">
        <f t="shared" si="75"/>
        <v>18</v>
      </c>
      <c r="Y149" s="276">
        <f t="shared" si="87"/>
        <v>1</v>
      </c>
      <c r="Z149" s="57"/>
      <c r="AA149" s="518"/>
      <c r="AB149" s="5"/>
    </row>
    <row r="150" spans="1:28" ht="13.5" x14ac:dyDescent="0.2">
      <c r="A150" s="510" t="s">
        <v>204</v>
      </c>
      <c r="B150" s="54">
        <f>SUM(B151:B157)</f>
        <v>113</v>
      </c>
      <c r="C150" s="54">
        <f>SUM(C151:C157)</f>
        <v>105</v>
      </c>
      <c r="D150" s="54">
        <f>SUM(D151:D157)</f>
        <v>89</v>
      </c>
      <c r="E150" s="54">
        <f>SUM(E151:E157)</f>
        <v>5</v>
      </c>
      <c r="F150" s="54">
        <f>SUM(F151:F157)</f>
        <v>16</v>
      </c>
      <c r="G150" s="54">
        <f t="shared" si="88"/>
        <v>68</v>
      </c>
      <c r="H150" s="54">
        <f>SUM(H151:H157)</f>
        <v>68</v>
      </c>
      <c r="I150" s="54">
        <f>SUM(I151:I157)</f>
        <v>0</v>
      </c>
      <c r="J150" s="54">
        <f>SUM(J151:J157)</f>
        <v>0</v>
      </c>
      <c r="K150" s="229">
        <f t="shared" si="84"/>
        <v>0.7640449438202247</v>
      </c>
      <c r="L150" s="54">
        <f>SUM(L151:L157)</f>
        <v>67</v>
      </c>
      <c r="M150" s="229">
        <f t="shared" si="85"/>
        <v>0.98529411764705888</v>
      </c>
      <c r="N150" s="33">
        <f t="shared" si="63"/>
        <v>21</v>
      </c>
      <c r="O150" s="274">
        <f t="shared" si="86"/>
        <v>0.23595505617977527</v>
      </c>
      <c r="P150" s="54">
        <f t="shared" ref="P150:W150" si="89">SUM(P151:P157)</f>
        <v>3</v>
      </c>
      <c r="Q150" s="54">
        <f t="shared" si="89"/>
        <v>2</v>
      </c>
      <c r="R150" s="54">
        <f t="shared" si="89"/>
        <v>0</v>
      </c>
      <c r="S150" s="54">
        <f t="shared" si="89"/>
        <v>0</v>
      </c>
      <c r="T150" s="54">
        <f t="shared" si="89"/>
        <v>0</v>
      </c>
      <c r="U150" s="54">
        <f t="shared" si="89"/>
        <v>7</v>
      </c>
      <c r="V150" s="54">
        <f t="shared" si="89"/>
        <v>0</v>
      </c>
      <c r="W150" s="54">
        <f t="shared" si="89"/>
        <v>9</v>
      </c>
      <c r="X150" s="275">
        <f t="shared" ref="X150:X169" si="90">G150+N150</f>
        <v>89</v>
      </c>
      <c r="Y150" s="276">
        <f t="shared" si="87"/>
        <v>1</v>
      </c>
      <c r="Z150" s="54">
        <f>SUM(Z151:Z157)</f>
        <v>0</v>
      </c>
      <c r="AA150" s="478">
        <f>Z150/C150</f>
        <v>0</v>
      </c>
      <c r="AB150" s="5"/>
    </row>
    <row r="151" spans="1:28" x14ac:dyDescent="0.2">
      <c r="A151" s="100" t="s">
        <v>107</v>
      </c>
      <c r="B151" s="57">
        <v>15</v>
      </c>
      <c r="C151" s="61">
        <f t="shared" ref="C151:C157" si="91">D151+F151</f>
        <v>9</v>
      </c>
      <c r="D151" s="57">
        <v>7</v>
      </c>
      <c r="E151" s="57"/>
      <c r="F151" s="57">
        <v>2</v>
      </c>
      <c r="G151" s="54">
        <f t="shared" si="88"/>
        <v>5</v>
      </c>
      <c r="H151" s="57">
        <v>5</v>
      </c>
      <c r="I151" s="57"/>
      <c r="J151" s="57"/>
      <c r="K151" s="229">
        <f t="shared" si="84"/>
        <v>0.7142857142857143</v>
      </c>
      <c r="L151" s="57">
        <v>5</v>
      </c>
      <c r="M151" s="229">
        <f t="shared" si="85"/>
        <v>1</v>
      </c>
      <c r="N151" s="33">
        <f t="shared" si="63"/>
        <v>2</v>
      </c>
      <c r="O151" s="274">
        <f t="shared" si="86"/>
        <v>0.2857142857142857</v>
      </c>
      <c r="P151" s="57">
        <v>1</v>
      </c>
      <c r="Q151" s="57"/>
      <c r="R151" s="57"/>
      <c r="S151" s="57"/>
      <c r="T151" s="57"/>
      <c r="U151" s="57"/>
      <c r="V151" s="57"/>
      <c r="W151" s="57">
        <v>1</v>
      </c>
      <c r="X151" s="275">
        <f t="shared" si="90"/>
        <v>7</v>
      </c>
      <c r="Y151" s="276">
        <f t="shared" si="87"/>
        <v>1</v>
      </c>
      <c r="Z151" s="57"/>
      <c r="AA151" s="518"/>
      <c r="AB151" s="5"/>
    </row>
    <row r="152" spans="1:28" x14ac:dyDescent="0.2">
      <c r="A152" s="100" t="s">
        <v>142</v>
      </c>
      <c r="B152" s="57">
        <v>8</v>
      </c>
      <c r="C152" s="61">
        <f t="shared" si="91"/>
        <v>15</v>
      </c>
      <c r="D152" s="57">
        <v>12</v>
      </c>
      <c r="E152" s="57"/>
      <c r="F152" s="57">
        <v>3</v>
      </c>
      <c r="G152" s="54">
        <f t="shared" si="88"/>
        <v>9</v>
      </c>
      <c r="H152" s="57">
        <v>9</v>
      </c>
      <c r="I152" s="57"/>
      <c r="J152" s="57"/>
      <c r="K152" s="229">
        <f t="shared" si="84"/>
        <v>0.75</v>
      </c>
      <c r="L152" s="57">
        <v>9</v>
      </c>
      <c r="M152" s="229">
        <f t="shared" si="85"/>
        <v>1</v>
      </c>
      <c r="N152" s="33">
        <f t="shared" ref="N152:N169" si="92">P152+Q152+R152+S152+U152+W152+V152+T152</f>
        <v>3</v>
      </c>
      <c r="O152" s="274">
        <f t="shared" si="86"/>
        <v>0.25</v>
      </c>
      <c r="P152" s="57"/>
      <c r="Q152" s="57">
        <v>2</v>
      </c>
      <c r="R152" s="57"/>
      <c r="S152" s="57"/>
      <c r="T152" s="57"/>
      <c r="U152" s="57">
        <v>1</v>
      </c>
      <c r="V152" s="57"/>
      <c r="W152" s="57"/>
      <c r="X152" s="275">
        <f t="shared" si="90"/>
        <v>12</v>
      </c>
      <c r="Y152" s="276">
        <f t="shared" si="87"/>
        <v>1</v>
      </c>
      <c r="Z152" s="57"/>
      <c r="AA152" s="518"/>
      <c r="AB152" s="5"/>
    </row>
    <row r="153" spans="1:28" ht="22.5" x14ac:dyDescent="0.2">
      <c r="A153" s="511" t="s">
        <v>202</v>
      </c>
      <c r="B153" s="57">
        <v>10</v>
      </c>
      <c r="C153" s="61">
        <f t="shared" si="91"/>
        <v>10</v>
      </c>
      <c r="D153" s="57">
        <v>9</v>
      </c>
      <c r="E153" s="57"/>
      <c r="F153" s="57">
        <v>1</v>
      </c>
      <c r="G153" s="54">
        <f t="shared" si="88"/>
        <v>8</v>
      </c>
      <c r="H153" s="57">
        <v>8</v>
      </c>
      <c r="I153" s="57"/>
      <c r="J153" s="57"/>
      <c r="K153" s="229">
        <f t="shared" si="84"/>
        <v>0.88888888888888884</v>
      </c>
      <c r="L153" s="57">
        <v>8</v>
      </c>
      <c r="M153" s="229">
        <f t="shared" si="85"/>
        <v>1</v>
      </c>
      <c r="N153" s="33">
        <f t="shared" si="92"/>
        <v>1</v>
      </c>
      <c r="O153" s="274">
        <f t="shared" si="86"/>
        <v>0.1111111111111111</v>
      </c>
      <c r="P153" s="57">
        <v>1</v>
      </c>
      <c r="Q153" s="57"/>
      <c r="R153" s="57"/>
      <c r="S153" s="57"/>
      <c r="T153" s="57"/>
      <c r="U153" s="57"/>
      <c r="V153" s="57"/>
      <c r="W153" s="57"/>
      <c r="X153" s="275">
        <f t="shared" si="90"/>
        <v>9</v>
      </c>
      <c r="Y153" s="276">
        <f t="shared" si="87"/>
        <v>1</v>
      </c>
      <c r="Z153" s="57"/>
      <c r="AA153" s="518"/>
      <c r="AB153" s="5"/>
    </row>
    <row r="154" spans="1:28" ht="22.5" x14ac:dyDescent="0.2">
      <c r="A154" s="70" t="s">
        <v>754</v>
      </c>
      <c r="B154" s="57">
        <v>20</v>
      </c>
      <c r="C154" s="61">
        <f t="shared" si="91"/>
        <v>7</v>
      </c>
      <c r="D154" s="57">
        <v>7</v>
      </c>
      <c r="E154" s="57">
        <v>2</v>
      </c>
      <c r="F154" s="57"/>
      <c r="G154" s="54">
        <f t="shared" si="88"/>
        <v>2</v>
      </c>
      <c r="H154" s="57">
        <v>2</v>
      </c>
      <c r="I154" s="57"/>
      <c r="J154" s="57"/>
      <c r="K154" s="229">
        <f t="shared" si="84"/>
        <v>0.2857142857142857</v>
      </c>
      <c r="L154" s="57">
        <v>2</v>
      </c>
      <c r="M154" s="229">
        <f t="shared" si="85"/>
        <v>1</v>
      </c>
      <c r="N154" s="33">
        <f t="shared" si="92"/>
        <v>5</v>
      </c>
      <c r="O154" s="274">
        <f t="shared" si="86"/>
        <v>0.7142857142857143</v>
      </c>
      <c r="P154" s="57"/>
      <c r="Q154" s="57"/>
      <c r="R154" s="57"/>
      <c r="S154" s="57"/>
      <c r="T154" s="57"/>
      <c r="U154" s="57">
        <v>5</v>
      </c>
      <c r="V154" s="57"/>
      <c r="W154" s="57"/>
      <c r="X154" s="275">
        <f t="shared" si="90"/>
        <v>7</v>
      </c>
      <c r="Y154" s="276">
        <f t="shared" si="87"/>
        <v>1</v>
      </c>
      <c r="Z154" s="57"/>
      <c r="AA154" s="518"/>
      <c r="AB154" s="5"/>
    </row>
    <row r="155" spans="1:28" x14ac:dyDescent="0.2">
      <c r="A155" s="100" t="s">
        <v>177</v>
      </c>
      <c r="B155" s="57">
        <v>20</v>
      </c>
      <c r="C155" s="61">
        <f t="shared" si="91"/>
        <v>29</v>
      </c>
      <c r="D155" s="57">
        <v>26</v>
      </c>
      <c r="E155" s="57">
        <v>2</v>
      </c>
      <c r="F155" s="57">
        <v>3</v>
      </c>
      <c r="G155" s="54">
        <f t="shared" si="88"/>
        <v>21</v>
      </c>
      <c r="H155" s="57">
        <v>21</v>
      </c>
      <c r="I155" s="57"/>
      <c r="J155" s="57"/>
      <c r="K155" s="229">
        <f t="shared" si="84"/>
        <v>0.80769230769230771</v>
      </c>
      <c r="L155" s="57">
        <v>21</v>
      </c>
      <c r="M155" s="229">
        <f t="shared" si="85"/>
        <v>1</v>
      </c>
      <c r="N155" s="33">
        <f t="shared" si="92"/>
        <v>5</v>
      </c>
      <c r="O155" s="274">
        <f t="shared" si="86"/>
        <v>0.19230769230769232</v>
      </c>
      <c r="P155" s="57">
        <v>1</v>
      </c>
      <c r="Q155" s="57"/>
      <c r="R155" s="57"/>
      <c r="S155" s="57"/>
      <c r="T155" s="57"/>
      <c r="U155" s="57"/>
      <c r="V155" s="57"/>
      <c r="W155" s="57">
        <v>4</v>
      </c>
      <c r="X155" s="275">
        <f t="shared" si="90"/>
        <v>26</v>
      </c>
      <c r="Y155" s="276">
        <f t="shared" si="87"/>
        <v>1</v>
      </c>
      <c r="Z155" s="57"/>
      <c r="AA155" s="518"/>
      <c r="AB155" s="5"/>
    </row>
    <row r="156" spans="1:28" x14ac:dyDescent="0.2">
      <c r="A156" s="512" t="s">
        <v>205</v>
      </c>
      <c r="B156" s="57">
        <v>20</v>
      </c>
      <c r="C156" s="61">
        <f t="shared" si="91"/>
        <v>18</v>
      </c>
      <c r="D156" s="57">
        <v>13</v>
      </c>
      <c r="E156" s="57"/>
      <c r="F156" s="57">
        <v>5</v>
      </c>
      <c r="G156" s="54">
        <f t="shared" si="88"/>
        <v>9</v>
      </c>
      <c r="H156" s="57">
        <v>9</v>
      </c>
      <c r="I156" s="57"/>
      <c r="J156" s="57"/>
      <c r="K156" s="229">
        <f t="shared" si="84"/>
        <v>0.69230769230769229</v>
      </c>
      <c r="L156" s="57">
        <v>9</v>
      </c>
      <c r="M156" s="229">
        <f t="shared" si="85"/>
        <v>1</v>
      </c>
      <c r="N156" s="33">
        <f t="shared" si="92"/>
        <v>4</v>
      </c>
      <c r="O156" s="274">
        <f t="shared" si="86"/>
        <v>0.30769230769230771</v>
      </c>
      <c r="P156" s="57"/>
      <c r="Q156" s="57"/>
      <c r="R156" s="57"/>
      <c r="S156" s="57"/>
      <c r="T156" s="57"/>
      <c r="U156" s="57">
        <v>1</v>
      </c>
      <c r="V156" s="57"/>
      <c r="W156" s="57">
        <v>3</v>
      </c>
      <c r="X156" s="275">
        <f t="shared" si="90"/>
        <v>13</v>
      </c>
      <c r="Y156" s="276">
        <f t="shared" si="87"/>
        <v>1</v>
      </c>
      <c r="Z156" s="57"/>
      <c r="AA156" s="518"/>
      <c r="AB156" s="5"/>
    </row>
    <row r="157" spans="1:28" ht="22.5" x14ac:dyDescent="0.2">
      <c r="A157" s="100" t="s">
        <v>206</v>
      </c>
      <c r="B157" s="57">
        <v>20</v>
      </c>
      <c r="C157" s="61">
        <f t="shared" si="91"/>
        <v>17</v>
      </c>
      <c r="D157" s="57">
        <v>15</v>
      </c>
      <c r="E157" s="57">
        <v>1</v>
      </c>
      <c r="F157" s="57">
        <v>2</v>
      </c>
      <c r="G157" s="54">
        <f t="shared" si="88"/>
        <v>14</v>
      </c>
      <c r="H157" s="57">
        <v>14</v>
      </c>
      <c r="I157" s="57"/>
      <c r="J157" s="57"/>
      <c r="K157" s="229">
        <f t="shared" si="84"/>
        <v>0.93333333333333335</v>
      </c>
      <c r="L157" s="57">
        <v>13</v>
      </c>
      <c r="M157" s="229">
        <f t="shared" si="85"/>
        <v>0.9285714285714286</v>
      </c>
      <c r="N157" s="33">
        <f t="shared" si="92"/>
        <v>1</v>
      </c>
      <c r="O157" s="274">
        <f t="shared" si="86"/>
        <v>6.6666666666666666E-2</v>
      </c>
      <c r="P157" s="57"/>
      <c r="Q157" s="57"/>
      <c r="R157" s="57"/>
      <c r="S157" s="57"/>
      <c r="T157" s="57"/>
      <c r="U157" s="57"/>
      <c r="V157" s="57"/>
      <c r="W157" s="57">
        <v>1</v>
      </c>
      <c r="X157" s="275">
        <f t="shared" si="90"/>
        <v>15</v>
      </c>
      <c r="Y157" s="276">
        <f t="shared" si="87"/>
        <v>1</v>
      </c>
      <c r="Z157" s="57"/>
      <c r="AA157" s="518"/>
      <c r="AB157" s="5"/>
    </row>
    <row r="158" spans="1:28" ht="13.5" x14ac:dyDescent="0.2">
      <c r="A158" s="510" t="s">
        <v>207</v>
      </c>
      <c r="B158" s="54">
        <f t="shared" ref="B158:J158" si="93">SUM(B159:B164)</f>
        <v>170</v>
      </c>
      <c r="C158" s="54">
        <f t="shared" si="93"/>
        <v>141</v>
      </c>
      <c r="D158" s="54">
        <f t="shared" si="93"/>
        <v>86</v>
      </c>
      <c r="E158" s="54">
        <f t="shared" si="93"/>
        <v>4</v>
      </c>
      <c r="F158" s="54">
        <f t="shared" si="93"/>
        <v>55</v>
      </c>
      <c r="G158" s="54">
        <f t="shared" si="93"/>
        <v>44</v>
      </c>
      <c r="H158" s="469">
        <f t="shared" si="93"/>
        <v>44</v>
      </c>
      <c r="I158" s="54">
        <f t="shared" si="93"/>
        <v>0</v>
      </c>
      <c r="J158" s="54">
        <f t="shared" si="93"/>
        <v>0</v>
      </c>
      <c r="K158" s="229">
        <f t="shared" si="84"/>
        <v>0.51162790697674421</v>
      </c>
      <c r="L158" s="54">
        <f>SUM(L159:L164)</f>
        <v>43</v>
      </c>
      <c r="M158" s="229">
        <f t="shared" si="85"/>
        <v>0.97727272727272729</v>
      </c>
      <c r="N158" s="33">
        <f t="shared" si="92"/>
        <v>42</v>
      </c>
      <c r="O158" s="274">
        <f t="shared" si="86"/>
        <v>0.48837209302325579</v>
      </c>
      <c r="P158" s="54">
        <f t="shared" ref="P158:W158" si="94">SUM(P159:P164)</f>
        <v>3</v>
      </c>
      <c r="Q158" s="54">
        <f t="shared" si="94"/>
        <v>0</v>
      </c>
      <c r="R158" s="54">
        <f t="shared" si="94"/>
        <v>3</v>
      </c>
      <c r="S158" s="54">
        <f t="shared" si="94"/>
        <v>1</v>
      </c>
      <c r="T158" s="54">
        <f t="shared" si="94"/>
        <v>27</v>
      </c>
      <c r="U158" s="54">
        <f t="shared" si="94"/>
        <v>0</v>
      </c>
      <c r="V158" s="54">
        <f t="shared" si="94"/>
        <v>0</v>
      </c>
      <c r="W158" s="54">
        <f t="shared" si="94"/>
        <v>8</v>
      </c>
      <c r="X158" s="275">
        <f t="shared" si="90"/>
        <v>86</v>
      </c>
      <c r="Y158" s="276">
        <f t="shared" si="87"/>
        <v>1</v>
      </c>
      <c r="Z158" s="54">
        <f>SUM(Z159:Z164)</f>
        <v>0</v>
      </c>
      <c r="AA158" s="478">
        <f>Z158/C158</f>
        <v>0</v>
      </c>
      <c r="AB158" s="5"/>
    </row>
    <row r="159" spans="1:28" s="277" customFormat="1" x14ac:dyDescent="0.2">
      <c r="A159" s="100" t="s">
        <v>208</v>
      </c>
      <c r="B159" s="57"/>
      <c r="C159" s="273">
        <f t="shared" ref="C159:C164" si="95">D159+F159</f>
        <v>42</v>
      </c>
      <c r="D159" s="116"/>
      <c r="E159" s="116"/>
      <c r="F159" s="116">
        <v>42</v>
      </c>
      <c r="G159" s="54">
        <f t="shared" si="88"/>
        <v>0</v>
      </c>
      <c r="H159" s="116"/>
      <c r="I159" s="116"/>
      <c r="J159" s="116"/>
      <c r="K159" s="229">
        <v>0</v>
      </c>
      <c r="L159" s="116"/>
      <c r="M159" s="229">
        <v>0</v>
      </c>
      <c r="N159" s="33">
        <f t="shared" si="92"/>
        <v>0</v>
      </c>
      <c r="O159" s="274">
        <v>0</v>
      </c>
      <c r="P159" s="116"/>
      <c r="Q159" s="116"/>
      <c r="R159" s="116"/>
      <c r="S159" s="116"/>
      <c r="T159" s="116"/>
      <c r="U159" s="116"/>
      <c r="V159" s="116"/>
      <c r="W159" s="116"/>
      <c r="X159" s="275">
        <f t="shared" si="90"/>
        <v>0</v>
      </c>
      <c r="Y159" s="276">
        <v>0</v>
      </c>
      <c r="Z159" s="61"/>
      <c r="AA159" s="518"/>
    </row>
    <row r="160" spans="1:28" ht="22.5" x14ac:dyDescent="0.2">
      <c r="A160" s="515" t="s">
        <v>209</v>
      </c>
      <c r="B160" s="57">
        <v>50</v>
      </c>
      <c r="C160" s="273">
        <f t="shared" si="95"/>
        <v>15</v>
      </c>
      <c r="D160" s="273">
        <v>15</v>
      </c>
      <c r="E160" s="465"/>
      <c r="F160" s="273"/>
      <c r="G160" s="54">
        <f t="shared" si="88"/>
        <v>10</v>
      </c>
      <c r="H160" s="116">
        <v>10</v>
      </c>
      <c r="I160" s="116"/>
      <c r="J160" s="116"/>
      <c r="K160" s="229">
        <f t="shared" si="84"/>
        <v>0.66666666666666663</v>
      </c>
      <c r="L160" s="116">
        <v>10</v>
      </c>
      <c r="M160" s="229">
        <f t="shared" si="85"/>
        <v>1</v>
      </c>
      <c r="N160" s="33">
        <f t="shared" si="92"/>
        <v>5</v>
      </c>
      <c r="O160" s="274">
        <f t="shared" si="86"/>
        <v>0.33333333333333331</v>
      </c>
      <c r="P160" s="116"/>
      <c r="Q160" s="116"/>
      <c r="R160" s="116">
        <v>2</v>
      </c>
      <c r="S160" s="116"/>
      <c r="T160" s="116"/>
      <c r="U160" s="116"/>
      <c r="V160" s="116"/>
      <c r="W160" s="116">
        <v>3</v>
      </c>
      <c r="X160" s="275">
        <f t="shared" si="90"/>
        <v>15</v>
      </c>
      <c r="Y160" s="276">
        <f t="shared" si="87"/>
        <v>1</v>
      </c>
      <c r="Z160" s="48"/>
      <c r="AA160" s="518"/>
      <c r="AB160" s="5"/>
    </row>
    <row r="161" spans="1:28" ht="56.25" x14ac:dyDescent="0.2">
      <c r="A161" s="515" t="s">
        <v>210</v>
      </c>
      <c r="B161" s="57">
        <v>30</v>
      </c>
      <c r="C161" s="273">
        <f t="shared" si="95"/>
        <v>36</v>
      </c>
      <c r="D161" s="273">
        <v>24</v>
      </c>
      <c r="E161" s="465"/>
      <c r="F161" s="273">
        <v>12</v>
      </c>
      <c r="G161" s="54">
        <f t="shared" si="88"/>
        <v>1</v>
      </c>
      <c r="H161" s="116">
        <v>1</v>
      </c>
      <c r="I161" s="116"/>
      <c r="J161" s="116"/>
      <c r="K161" s="229">
        <f t="shared" si="84"/>
        <v>4.1666666666666664E-2</v>
      </c>
      <c r="L161" s="116"/>
      <c r="M161" s="229">
        <f t="shared" si="85"/>
        <v>0</v>
      </c>
      <c r="N161" s="33">
        <f t="shared" si="92"/>
        <v>23</v>
      </c>
      <c r="O161" s="274">
        <f t="shared" si="86"/>
        <v>0.95833333333333337</v>
      </c>
      <c r="P161" s="116"/>
      <c r="Q161" s="116"/>
      <c r="R161" s="116"/>
      <c r="S161" s="116"/>
      <c r="T161" s="116">
        <v>23</v>
      </c>
      <c r="U161" s="116"/>
      <c r="V161" s="116"/>
      <c r="W161" s="116"/>
      <c r="X161" s="275">
        <f t="shared" si="90"/>
        <v>24</v>
      </c>
      <c r="Y161" s="276">
        <f t="shared" si="87"/>
        <v>1</v>
      </c>
      <c r="Z161" s="48"/>
      <c r="AA161" s="518"/>
      <c r="AB161" s="5"/>
    </row>
    <row r="162" spans="1:28" ht="45" x14ac:dyDescent="0.2">
      <c r="A162" s="515" t="s">
        <v>211</v>
      </c>
      <c r="B162" s="57">
        <v>30</v>
      </c>
      <c r="C162" s="273">
        <f t="shared" si="95"/>
        <v>19</v>
      </c>
      <c r="D162" s="273">
        <v>19</v>
      </c>
      <c r="E162" s="465"/>
      <c r="F162" s="273"/>
      <c r="G162" s="54">
        <f t="shared" si="88"/>
        <v>13</v>
      </c>
      <c r="H162" s="116">
        <v>13</v>
      </c>
      <c r="I162" s="116"/>
      <c r="J162" s="116"/>
      <c r="K162" s="229">
        <f t="shared" si="84"/>
        <v>0.68421052631578949</v>
      </c>
      <c r="L162" s="116">
        <v>13</v>
      </c>
      <c r="M162" s="229">
        <f t="shared" si="85"/>
        <v>1</v>
      </c>
      <c r="N162" s="33">
        <f t="shared" si="92"/>
        <v>6</v>
      </c>
      <c r="O162" s="274">
        <f t="shared" si="86"/>
        <v>0.31578947368421051</v>
      </c>
      <c r="P162" s="116"/>
      <c r="Q162" s="116"/>
      <c r="R162" s="116"/>
      <c r="S162" s="116">
        <v>1</v>
      </c>
      <c r="T162" s="116">
        <v>2</v>
      </c>
      <c r="U162" s="116"/>
      <c r="V162" s="116"/>
      <c r="W162" s="116">
        <v>3</v>
      </c>
      <c r="X162" s="275">
        <f t="shared" si="90"/>
        <v>19</v>
      </c>
      <c r="Y162" s="276">
        <f t="shared" si="87"/>
        <v>1</v>
      </c>
      <c r="Z162" s="48"/>
      <c r="AA162" s="518"/>
      <c r="AB162" s="5"/>
    </row>
    <row r="163" spans="1:28" ht="33.75" x14ac:dyDescent="0.2">
      <c r="A163" s="515" t="s">
        <v>212</v>
      </c>
      <c r="B163" s="57">
        <v>30</v>
      </c>
      <c r="C163" s="273">
        <f t="shared" si="95"/>
        <v>19</v>
      </c>
      <c r="D163" s="273">
        <v>18</v>
      </c>
      <c r="E163" s="465">
        <v>3</v>
      </c>
      <c r="F163" s="273">
        <v>1</v>
      </c>
      <c r="G163" s="54">
        <f t="shared" si="88"/>
        <v>15</v>
      </c>
      <c r="H163" s="116">
        <v>15</v>
      </c>
      <c r="I163" s="116"/>
      <c r="J163" s="116"/>
      <c r="K163" s="229">
        <f t="shared" si="84"/>
        <v>0.83333333333333337</v>
      </c>
      <c r="L163" s="116">
        <v>15</v>
      </c>
      <c r="M163" s="229">
        <f t="shared" si="85"/>
        <v>1</v>
      </c>
      <c r="N163" s="33">
        <f t="shared" si="92"/>
        <v>3</v>
      </c>
      <c r="O163" s="274">
        <f t="shared" si="86"/>
        <v>0.16666666666666666</v>
      </c>
      <c r="P163" s="116">
        <v>1</v>
      </c>
      <c r="Q163" s="116"/>
      <c r="R163" s="116"/>
      <c r="S163" s="116"/>
      <c r="T163" s="116"/>
      <c r="U163" s="116"/>
      <c r="V163" s="116"/>
      <c r="W163" s="116">
        <v>2</v>
      </c>
      <c r="X163" s="275">
        <f t="shared" si="90"/>
        <v>18</v>
      </c>
      <c r="Y163" s="276">
        <f t="shared" si="87"/>
        <v>1</v>
      </c>
      <c r="Z163" s="48"/>
      <c r="AA163" s="518"/>
      <c r="AB163" s="5"/>
    </row>
    <row r="164" spans="1:28" ht="22.5" x14ac:dyDescent="0.2">
      <c r="A164" s="515" t="s">
        <v>213</v>
      </c>
      <c r="B164" s="57">
        <v>30</v>
      </c>
      <c r="C164" s="273">
        <f t="shared" si="95"/>
        <v>10</v>
      </c>
      <c r="D164" s="273">
        <v>10</v>
      </c>
      <c r="E164" s="465">
        <v>1</v>
      </c>
      <c r="F164" s="273"/>
      <c r="G164" s="54">
        <f t="shared" si="88"/>
        <v>5</v>
      </c>
      <c r="H164" s="118">
        <v>5</v>
      </c>
      <c r="I164" s="465"/>
      <c r="J164" s="465"/>
      <c r="K164" s="229">
        <f t="shared" si="84"/>
        <v>0.5</v>
      </c>
      <c r="L164" s="118">
        <v>5</v>
      </c>
      <c r="M164" s="229">
        <f t="shared" si="85"/>
        <v>1</v>
      </c>
      <c r="N164" s="33">
        <f t="shared" si="92"/>
        <v>5</v>
      </c>
      <c r="O164" s="274">
        <f t="shared" si="86"/>
        <v>0.5</v>
      </c>
      <c r="P164" s="465">
        <v>2</v>
      </c>
      <c r="Q164" s="465"/>
      <c r="R164" s="465">
        <v>1</v>
      </c>
      <c r="S164" s="465"/>
      <c r="T164" s="465">
        <v>2</v>
      </c>
      <c r="U164" s="465"/>
      <c r="V164" s="465"/>
      <c r="W164" s="465"/>
      <c r="X164" s="275">
        <f t="shared" si="90"/>
        <v>10</v>
      </c>
      <c r="Y164" s="276">
        <f t="shared" si="87"/>
        <v>1</v>
      </c>
      <c r="Z164" s="48"/>
      <c r="AA164" s="518"/>
      <c r="AB164" s="5"/>
    </row>
    <row r="165" spans="1:28" x14ac:dyDescent="0.2">
      <c r="A165" s="531" t="s">
        <v>214</v>
      </c>
      <c r="B165" s="54">
        <v>100</v>
      </c>
      <c r="C165" s="123">
        <f>SUM(C166:C169)</f>
        <v>68</v>
      </c>
      <c r="D165" s="123">
        <f>SUM(D166:D169)</f>
        <v>68</v>
      </c>
      <c r="E165" s="123">
        <f t="shared" ref="E165:Z165" si="96">SUM(E166:E169)</f>
        <v>0</v>
      </c>
      <c r="F165" s="123">
        <f t="shared" si="96"/>
        <v>0</v>
      </c>
      <c r="G165" s="54">
        <f t="shared" si="88"/>
        <v>42</v>
      </c>
      <c r="H165" s="123">
        <f>SUM(H166:H169)</f>
        <v>42</v>
      </c>
      <c r="I165" s="123">
        <f>SUM(I166:I169)</f>
        <v>0</v>
      </c>
      <c r="J165" s="123">
        <f>SUM(J166:J169)</f>
        <v>0</v>
      </c>
      <c r="K165" s="229">
        <f t="shared" si="84"/>
        <v>0.61764705882352944</v>
      </c>
      <c r="L165" s="123">
        <f t="shared" si="96"/>
        <v>42</v>
      </c>
      <c r="M165" s="229">
        <f t="shared" si="85"/>
        <v>1</v>
      </c>
      <c r="N165" s="33">
        <f t="shared" si="92"/>
        <v>26</v>
      </c>
      <c r="O165" s="274">
        <f t="shared" si="86"/>
        <v>0.38235294117647056</v>
      </c>
      <c r="P165" s="123">
        <f t="shared" si="96"/>
        <v>0</v>
      </c>
      <c r="Q165" s="123">
        <f t="shared" si="96"/>
        <v>0</v>
      </c>
      <c r="R165" s="123">
        <f t="shared" si="96"/>
        <v>1</v>
      </c>
      <c r="S165" s="123">
        <f t="shared" si="96"/>
        <v>1</v>
      </c>
      <c r="T165" s="123">
        <f t="shared" si="96"/>
        <v>12</v>
      </c>
      <c r="U165" s="123">
        <f t="shared" si="96"/>
        <v>0</v>
      </c>
      <c r="V165" s="123">
        <f t="shared" si="96"/>
        <v>0</v>
      </c>
      <c r="W165" s="123">
        <f>SUM(W166:W169)</f>
        <v>12</v>
      </c>
      <c r="X165" s="275">
        <f t="shared" si="90"/>
        <v>68</v>
      </c>
      <c r="Y165" s="276">
        <f t="shared" si="87"/>
        <v>1</v>
      </c>
      <c r="Z165" s="546">
        <f t="shared" si="96"/>
        <v>0</v>
      </c>
      <c r="AA165" s="478">
        <f>Z165/C165</f>
        <v>0</v>
      </c>
      <c r="AB165" s="5"/>
    </row>
    <row r="166" spans="1:28" x14ac:dyDescent="0.2">
      <c r="A166" s="516" t="s">
        <v>215</v>
      </c>
      <c r="B166" s="57">
        <v>25</v>
      </c>
      <c r="C166" s="90">
        <f>D166+F166</f>
        <v>16</v>
      </c>
      <c r="D166" s="90">
        <v>16</v>
      </c>
      <c r="E166" s="465"/>
      <c r="F166" s="465"/>
      <c r="G166" s="54">
        <f t="shared" si="88"/>
        <v>6</v>
      </c>
      <c r="H166" s="118">
        <v>6</v>
      </c>
      <c r="I166" s="465"/>
      <c r="J166" s="465"/>
      <c r="K166" s="229">
        <f t="shared" si="84"/>
        <v>0.375</v>
      </c>
      <c r="L166" s="118">
        <v>6</v>
      </c>
      <c r="M166" s="229">
        <f t="shared" si="85"/>
        <v>1</v>
      </c>
      <c r="N166" s="33">
        <f t="shared" si="92"/>
        <v>10</v>
      </c>
      <c r="O166" s="274">
        <f t="shared" si="86"/>
        <v>0.625</v>
      </c>
      <c r="P166" s="465"/>
      <c r="Q166" s="465"/>
      <c r="R166" s="465"/>
      <c r="S166" s="465"/>
      <c r="T166" s="465">
        <v>4</v>
      </c>
      <c r="U166" s="465"/>
      <c r="V166" s="465"/>
      <c r="W166" s="465">
        <v>6</v>
      </c>
      <c r="X166" s="275">
        <f t="shared" si="90"/>
        <v>16</v>
      </c>
      <c r="Y166" s="276">
        <f t="shared" si="87"/>
        <v>1</v>
      </c>
      <c r="Z166" s="48"/>
      <c r="AA166" s="518"/>
      <c r="AB166" s="5"/>
    </row>
    <row r="167" spans="1:28" ht="22.5" x14ac:dyDescent="0.2">
      <c r="A167" s="516" t="s">
        <v>216</v>
      </c>
      <c r="B167" s="57">
        <v>25</v>
      </c>
      <c r="C167" s="90">
        <f>D167+F167</f>
        <v>17</v>
      </c>
      <c r="D167" s="90">
        <v>17</v>
      </c>
      <c r="E167" s="465"/>
      <c r="F167" s="465"/>
      <c r="G167" s="54">
        <f t="shared" si="88"/>
        <v>16</v>
      </c>
      <c r="H167" s="118">
        <v>16</v>
      </c>
      <c r="I167" s="465"/>
      <c r="J167" s="465"/>
      <c r="K167" s="229">
        <f t="shared" si="84"/>
        <v>0.94117647058823528</v>
      </c>
      <c r="L167" s="118">
        <v>16</v>
      </c>
      <c r="M167" s="229">
        <f t="shared" si="85"/>
        <v>1</v>
      </c>
      <c r="N167" s="33">
        <f t="shared" si="92"/>
        <v>1</v>
      </c>
      <c r="O167" s="274">
        <f t="shared" si="86"/>
        <v>5.8823529411764705E-2</v>
      </c>
      <c r="P167" s="465"/>
      <c r="Q167" s="465"/>
      <c r="R167" s="465"/>
      <c r="S167" s="465"/>
      <c r="T167" s="465">
        <v>1</v>
      </c>
      <c r="U167" s="465"/>
      <c r="V167" s="465"/>
      <c r="W167" s="465"/>
      <c r="X167" s="275">
        <f t="shared" si="90"/>
        <v>17</v>
      </c>
      <c r="Y167" s="276">
        <f t="shared" si="87"/>
        <v>1</v>
      </c>
      <c r="Z167" s="48"/>
      <c r="AA167" s="518"/>
      <c r="AB167" s="5"/>
    </row>
    <row r="168" spans="1:28" ht="33.75" x14ac:dyDescent="0.2">
      <c r="A168" s="516" t="s">
        <v>217</v>
      </c>
      <c r="B168" s="57">
        <v>25</v>
      </c>
      <c r="C168" s="90">
        <f>D168+F168</f>
        <v>19</v>
      </c>
      <c r="D168" s="90">
        <v>19</v>
      </c>
      <c r="E168" s="465"/>
      <c r="F168" s="465"/>
      <c r="G168" s="54">
        <f t="shared" si="88"/>
        <v>11</v>
      </c>
      <c r="H168" s="118">
        <v>11</v>
      </c>
      <c r="I168" s="465"/>
      <c r="J168" s="465"/>
      <c r="K168" s="229">
        <f t="shared" si="84"/>
        <v>0.57894736842105265</v>
      </c>
      <c r="L168" s="118">
        <v>11</v>
      </c>
      <c r="M168" s="229">
        <f t="shared" si="85"/>
        <v>1</v>
      </c>
      <c r="N168" s="33">
        <f t="shared" si="92"/>
        <v>8</v>
      </c>
      <c r="O168" s="274">
        <f t="shared" si="86"/>
        <v>0.42105263157894735</v>
      </c>
      <c r="P168" s="465"/>
      <c r="Q168" s="465"/>
      <c r="R168" s="465"/>
      <c r="S168" s="465">
        <v>1</v>
      </c>
      <c r="T168" s="465">
        <v>4</v>
      </c>
      <c r="U168" s="465"/>
      <c r="V168" s="465"/>
      <c r="W168" s="465">
        <v>3</v>
      </c>
      <c r="X168" s="275">
        <f t="shared" si="90"/>
        <v>19</v>
      </c>
      <c r="Y168" s="276">
        <f t="shared" si="87"/>
        <v>1</v>
      </c>
      <c r="Z168" s="48"/>
      <c r="AA168" s="518"/>
      <c r="AB168" s="5"/>
    </row>
    <row r="169" spans="1:28" ht="45" x14ac:dyDescent="0.2">
      <c r="A169" s="516" t="s">
        <v>218</v>
      </c>
      <c r="B169" s="57">
        <v>25</v>
      </c>
      <c r="C169" s="90">
        <f>D169+F169</f>
        <v>16</v>
      </c>
      <c r="D169" s="90">
        <v>16</v>
      </c>
      <c r="E169" s="465"/>
      <c r="F169" s="465"/>
      <c r="G169" s="54">
        <f t="shared" si="88"/>
        <v>9</v>
      </c>
      <c r="H169" s="118">
        <v>9</v>
      </c>
      <c r="I169" s="465"/>
      <c r="J169" s="465"/>
      <c r="K169" s="229">
        <f t="shared" si="84"/>
        <v>0.5625</v>
      </c>
      <c r="L169" s="118">
        <v>9</v>
      </c>
      <c r="M169" s="229">
        <f t="shared" si="85"/>
        <v>1</v>
      </c>
      <c r="N169" s="33">
        <f t="shared" si="92"/>
        <v>7</v>
      </c>
      <c r="O169" s="274">
        <f t="shared" si="86"/>
        <v>0.4375</v>
      </c>
      <c r="P169" s="465"/>
      <c r="Q169" s="465"/>
      <c r="R169" s="465">
        <v>1</v>
      </c>
      <c r="S169" s="465"/>
      <c r="T169" s="465">
        <v>3</v>
      </c>
      <c r="U169" s="465"/>
      <c r="V169" s="465"/>
      <c r="W169" s="465">
        <v>3</v>
      </c>
      <c r="X169" s="275">
        <f t="shared" si="90"/>
        <v>16</v>
      </c>
      <c r="Y169" s="276">
        <f t="shared" si="87"/>
        <v>1</v>
      </c>
      <c r="Z169" s="48"/>
      <c r="AA169" s="518"/>
      <c r="AB169" s="5"/>
    </row>
    <row r="170" spans="1:28" x14ac:dyDescent="0.2"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</row>
    <row r="171" spans="1:28" x14ac:dyDescent="0.2">
      <c r="C171" s="291"/>
      <c r="D171" s="291"/>
      <c r="E171" s="291"/>
      <c r="F171" s="291"/>
      <c r="G171" s="291"/>
      <c r="H171" s="291"/>
      <c r="I171" s="291"/>
      <c r="J171" s="291"/>
      <c r="K171" s="291"/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</row>
  </sheetData>
  <autoFilter ref="A10:XEW170"/>
  <mergeCells count="35">
    <mergeCell ref="A2:AB2"/>
    <mergeCell ref="A4:A9"/>
    <mergeCell ref="B4:B9"/>
    <mergeCell ref="G4:M4"/>
    <mergeCell ref="D5:E5"/>
    <mergeCell ref="D6:D9"/>
    <mergeCell ref="Z5:Z9"/>
    <mergeCell ref="AA5:AA9"/>
    <mergeCell ref="Q7:Q9"/>
    <mergeCell ref="R7:R9"/>
    <mergeCell ref="S7:S9"/>
    <mergeCell ref="T7:T9"/>
    <mergeCell ref="U7:U9"/>
    <mergeCell ref="V7:V9"/>
    <mergeCell ref="C4:F4"/>
    <mergeCell ref="N4:W4"/>
    <mergeCell ref="C5:C9"/>
    <mergeCell ref="F5:F9"/>
    <mergeCell ref="G5:G9"/>
    <mergeCell ref="H5:J5"/>
    <mergeCell ref="K5:K9"/>
    <mergeCell ref="E6:E9"/>
    <mergeCell ref="H6:H9"/>
    <mergeCell ref="I6:I9"/>
    <mergeCell ref="J6:J9"/>
    <mergeCell ref="P7:P9"/>
    <mergeCell ref="X4:Y4"/>
    <mergeCell ref="Z4:AA4"/>
    <mergeCell ref="L5:M8"/>
    <mergeCell ref="N5:O8"/>
    <mergeCell ref="P5:S6"/>
    <mergeCell ref="T5:V6"/>
    <mergeCell ref="W5:W9"/>
    <mergeCell ref="X5:X9"/>
    <mergeCell ref="Y5:Y9"/>
  </mergeCells>
  <pageMargins left="0.11811023622047245" right="0.15748031496062992" top="0.27559055118110237" bottom="0.19685039370078741" header="0.19685039370078741" footer="0.19685039370078741"/>
  <pageSetup paperSize="9" scale="85" fitToHeight="0" orientation="landscape" r:id="rId1"/>
  <headerFooter alignWithMargins="0">
    <oddFooter>&amp;L,&amp;R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6"/>
  <sheetViews>
    <sheetView workbookViewId="0">
      <selection activeCell="F21" sqref="F21"/>
    </sheetView>
  </sheetViews>
  <sheetFormatPr defaultRowHeight="15" x14ac:dyDescent="0.25"/>
  <cols>
    <col min="1" max="1" width="30.7109375" style="192" customWidth="1"/>
    <col min="2" max="8" width="7.42578125" style="193" customWidth="1"/>
    <col min="9" max="9" width="6.140625" customWidth="1"/>
    <col min="10" max="12" width="6" customWidth="1"/>
    <col min="13" max="13" width="4.85546875" customWidth="1"/>
    <col min="14" max="14" width="6" customWidth="1"/>
    <col min="15" max="15" width="4.5703125" customWidth="1"/>
    <col min="16" max="16" width="6" style="194" customWidth="1"/>
    <col min="17" max="17" width="4.42578125" customWidth="1"/>
    <col min="18" max="18" width="5.28515625" customWidth="1"/>
    <col min="19" max="21" width="5.140625" customWidth="1"/>
    <col min="22" max="22" width="4.85546875" customWidth="1"/>
    <col min="23" max="23" width="6" customWidth="1"/>
    <col min="24" max="24" width="5.42578125" customWidth="1"/>
    <col min="25" max="25" width="6" customWidth="1"/>
    <col min="26" max="26" width="5" customWidth="1"/>
    <col min="27" max="27" width="5.28515625" customWidth="1"/>
    <col min="28" max="28" width="6" customWidth="1"/>
    <col min="29" max="29" width="4.5703125" customWidth="1"/>
  </cols>
  <sheetData>
    <row r="1" spans="1:29" x14ac:dyDescent="0.25">
      <c r="AB1" s="193" t="s">
        <v>361</v>
      </c>
    </row>
    <row r="2" spans="1:29" s="196" customFormat="1" ht="25.5" customHeight="1" x14ac:dyDescent="0.25">
      <c r="A2" s="686" t="s">
        <v>475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6"/>
      <c r="AC2" s="195"/>
    </row>
    <row r="3" spans="1:29" s="196" customFormat="1" ht="15.75" customHeight="1" x14ac:dyDescent="0.25">
      <c r="A3" s="197"/>
      <c r="B3" s="195"/>
      <c r="C3" s="195"/>
      <c r="D3" s="195"/>
      <c r="E3" s="195"/>
      <c r="F3" s="696" t="s">
        <v>477</v>
      </c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195"/>
      <c r="U3" s="195"/>
      <c r="V3" s="195"/>
      <c r="W3" s="195"/>
      <c r="X3" s="195"/>
      <c r="Y3" s="198"/>
      <c r="Z3" s="198"/>
      <c r="AA3" s="198"/>
      <c r="AB3" s="198"/>
      <c r="AC3" s="195"/>
    </row>
    <row r="4" spans="1:29" s="196" customFormat="1" ht="15.75" x14ac:dyDescent="0.25">
      <c r="A4" s="199"/>
      <c r="B4" s="200"/>
      <c r="C4" s="200"/>
      <c r="D4" s="200"/>
      <c r="E4" s="200"/>
      <c r="F4" s="200"/>
      <c r="G4" s="200"/>
      <c r="H4" s="200" t="s">
        <v>469</v>
      </c>
      <c r="I4" s="200"/>
      <c r="J4" s="200"/>
      <c r="K4" s="200"/>
      <c r="M4" s="200"/>
      <c r="N4" s="200"/>
      <c r="O4" s="200"/>
      <c r="P4" s="199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</row>
    <row r="5" spans="1:29" s="193" customFormat="1" ht="16.5" customHeight="1" x14ac:dyDescent="0.2">
      <c r="A5" s="687" t="s">
        <v>363</v>
      </c>
      <c r="B5" s="694" t="s">
        <v>364</v>
      </c>
      <c r="C5" s="691" t="s">
        <v>393</v>
      </c>
      <c r="D5" s="692"/>
      <c r="E5" s="692"/>
      <c r="F5" s="692"/>
      <c r="G5" s="692"/>
      <c r="H5" s="693"/>
      <c r="I5" s="688" t="s">
        <v>365</v>
      </c>
      <c r="J5" s="689"/>
      <c r="K5" s="689"/>
      <c r="L5" s="689"/>
      <c r="M5" s="689"/>
      <c r="N5" s="689"/>
      <c r="O5" s="690"/>
      <c r="P5" s="688" t="s">
        <v>366</v>
      </c>
      <c r="Q5" s="689"/>
      <c r="R5" s="689"/>
      <c r="S5" s="689"/>
      <c r="T5" s="689"/>
      <c r="U5" s="689"/>
      <c r="V5" s="690"/>
      <c r="W5" s="688" t="s">
        <v>367</v>
      </c>
      <c r="X5" s="689"/>
      <c r="Y5" s="689"/>
      <c r="Z5" s="689"/>
      <c r="AA5" s="689"/>
      <c r="AB5" s="689"/>
      <c r="AC5" s="690"/>
    </row>
    <row r="6" spans="1:29" s="193" customFormat="1" ht="67.5" customHeight="1" x14ac:dyDescent="0.2">
      <c r="A6" s="687"/>
      <c r="B6" s="695"/>
      <c r="C6" s="271" t="s">
        <v>369</v>
      </c>
      <c r="D6" s="271" t="s">
        <v>370</v>
      </c>
      <c r="E6" s="271" t="s">
        <v>371</v>
      </c>
      <c r="F6" s="271" t="s">
        <v>372</v>
      </c>
      <c r="G6" s="271" t="s">
        <v>373</v>
      </c>
      <c r="H6" s="271" t="s">
        <v>476</v>
      </c>
      <c r="I6" s="201" t="s">
        <v>368</v>
      </c>
      <c r="J6" s="201" t="s">
        <v>369</v>
      </c>
      <c r="K6" s="201" t="s">
        <v>370</v>
      </c>
      <c r="L6" s="201" t="s">
        <v>371</v>
      </c>
      <c r="M6" s="201" t="s">
        <v>372</v>
      </c>
      <c r="N6" s="201" t="s">
        <v>373</v>
      </c>
      <c r="O6" s="137" t="s">
        <v>476</v>
      </c>
      <c r="P6" s="137" t="s">
        <v>368</v>
      </c>
      <c r="Q6" s="137" t="s">
        <v>369</v>
      </c>
      <c r="R6" s="137" t="s">
        <v>370</v>
      </c>
      <c r="S6" s="137" t="s">
        <v>371</v>
      </c>
      <c r="T6" s="137" t="s">
        <v>372</v>
      </c>
      <c r="U6" s="137" t="s">
        <v>373</v>
      </c>
      <c r="V6" s="137" t="s">
        <v>476</v>
      </c>
      <c r="W6" s="137" t="s">
        <v>368</v>
      </c>
      <c r="X6" s="137" t="s">
        <v>369</v>
      </c>
      <c r="Y6" s="137" t="s">
        <v>370</v>
      </c>
      <c r="Z6" s="137" t="s">
        <v>371</v>
      </c>
      <c r="AA6" s="137" t="s">
        <v>372</v>
      </c>
      <c r="AB6" s="137" t="s">
        <v>373</v>
      </c>
      <c r="AC6" s="137" t="s">
        <v>476</v>
      </c>
    </row>
    <row r="7" spans="1:29" s="205" customFormat="1" ht="12.75" customHeight="1" x14ac:dyDescent="0.2">
      <c r="A7" s="202" t="s">
        <v>368</v>
      </c>
      <c r="B7" s="279">
        <f>C7+E7+F7+G7+H7</f>
        <v>2603</v>
      </c>
      <c r="C7" s="280">
        <f t="shared" ref="C7:H7" si="0">SUM(C8:C25)</f>
        <v>1752</v>
      </c>
      <c r="D7" s="280">
        <f t="shared" si="0"/>
        <v>1710</v>
      </c>
      <c r="E7" s="280">
        <f t="shared" si="0"/>
        <v>246</v>
      </c>
      <c r="F7" s="280">
        <f t="shared" si="0"/>
        <v>354</v>
      </c>
      <c r="G7" s="280">
        <f t="shared" si="0"/>
        <v>239</v>
      </c>
      <c r="H7" s="280">
        <f t="shared" si="0"/>
        <v>12</v>
      </c>
      <c r="I7" s="203">
        <f t="shared" ref="I7:AC7" si="1">SUM(I8:I25)</f>
        <v>2394</v>
      </c>
      <c r="J7" s="203">
        <f>SUM(J8:J25)</f>
        <v>1634</v>
      </c>
      <c r="K7" s="203">
        <f>SUM(K8:K25)</f>
        <v>1598</v>
      </c>
      <c r="L7" s="204">
        <f t="shared" si="1"/>
        <v>204</v>
      </c>
      <c r="M7" s="204">
        <f t="shared" si="1"/>
        <v>323</v>
      </c>
      <c r="N7" s="204">
        <f t="shared" si="1"/>
        <v>227</v>
      </c>
      <c r="O7" s="203">
        <f t="shared" si="1"/>
        <v>6</v>
      </c>
      <c r="P7" s="204">
        <f t="shared" si="1"/>
        <v>141</v>
      </c>
      <c r="Q7" s="203">
        <f t="shared" si="1"/>
        <v>76</v>
      </c>
      <c r="R7" s="203">
        <f t="shared" si="1"/>
        <v>70</v>
      </c>
      <c r="S7" s="203">
        <f t="shared" si="1"/>
        <v>30</v>
      </c>
      <c r="T7" s="203">
        <f t="shared" si="1"/>
        <v>19</v>
      </c>
      <c r="U7" s="203">
        <f t="shared" si="1"/>
        <v>10</v>
      </c>
      <c r="V7" s="203">
        <f t="shared" si="1"/>
        <v>6</v>
      </c>
      <c r="W7" s="203">
        <f t="shared" si="1"/>
        <v>68</v>
      </c>
      <c r="X7" s="203">
        <f t="shared" si="1"/>
        <v>42</v>
      </c>
      <c r="Y7" s="203">
        <f t="shared" si="1"/>
        <v>42</v>
      </c>
      <c r="Z7" s="203">
        <f t="shared" si="1"/>
        <v>12</v>
      </c>
      <c r="AA7" s="203">
        <f t="shared" si="1"/>
        <v>12</v>
      </c>
      <c r="AB7" s="203">
        <f t="shared" si="1"/>
        <v>2</v>
      </c>
      <c r="AC7" s="203">
        <f t="shared" si="1"/>
        <v>0</v>
      </c>
    </row>
    <row r="8" spans="1:29" s="193" customFormat="1" ht="26.25" customHeight="1" x14ac:dyDescent="0.2">
      <c r="A8" s="206" t="s">
        <v>375</v>
      </c>
      <c r="B8" s="279">
        <f t="shared" ref="B8:B25" si="2">C8+E8+F8+G8+H8</f>
        <v>161</v>
      </c>
      <c r="C8" s="279">
        <f t="shared" ref="C8:H8" si="3">J8+Q8+X8</f>
        <v>71</v>
      </c>
      <c r="D8" s="279">
        <f t="shared" si="3"/>
        <v>70</v>
      </c>
      <c r="E8" s="279">
        <f t="shared" si="3"/>
        <v>53</v>
      </c>
      <c r="F8" s="279">
        <f t="shared" si="3"/>
        <v>22</v>
      </c>
      <c r="G8" s="279">
        <f t="shared" si="3"/>
        <v>14</v>
      </c>
      <c r="H8" s="279">
        <f t="shared" si="3"/>
        <v>1</v>
      </c>
      <c r="I8" s="203">
        <f>J8+L8+M8+N8+O8</f>
        <v>161</v>
      </c>
      <c r="J8" s="207">
        <v>71</v>
      </c>
      <c r="K8" s="207">
        <v>70</v>
      </c>
      <c r="L8" s="207">
        <v>53</v>
      </c>
      <c r="M8" s="207">
        <v>22</v>
      </c>
      <c r="N8" s="207">
        <v>14</v>
      </c>
      <c r="O8" s="207">
        <v>1</v>
      </c>
      <c r="P8" s="204">
        <v>0</v>
      </c>
      <c r="Q8" s="207"/>
      <c r="R8" s="207"/>
      <c r="S8" s="207"/>
      <c r="T8" s="207"/>
      <c r="U8" s="207"/>
      <c r="V8" s="207"/>
      <c r="W8" s="203">
        <f t="shared" ref="W8:W25" si="4">X8+Z8+AA8+AB8+AC8</f>
        <v>0</v>
      </c>
      <c r="X8" s="207"/>
      <c r="Y8" s="207"/>
      <c r="Z8" s="207"/>
      <c r="AA8" s="207"/>
      <c r="AB8" s="207"/>
      <c r="AC8" s="207"/>
    </row>
    <row r="9" spans="1:29" s="193" customFormat="1" ht="18" customHeight="1" x14ac:dyDescent="0.2">
      <c r="A9" s="206" t="s">
        <v>376</v>
      </c>
      <c r="B9" s="279">
        <f t="shared" si="2"/>
        <v>72</v>
      </c>
      <c r="C9" s="279">
        <v>33</v>
      </c>
      <c r="D9" s="279">
        <f t="shared" ref="C9:D25" si="5">K9+R9+Y9</f>
        <v>28</v>
      </c>
      <c r="E9" s="279">
        <v>19</v>
      </c>
      <c r="F9" s="279">
        <v>8</v>
      </c>
      <c r="G9" s="279">
        <f t="shared" ref="G9:G25" si="6">N9+U9+AB9</f>
        <v>12</v>
      </c>
      <c r="H9" s="279"/>
      <c r="I9" s="203">
        <f t="shared" ref="I9:I25" si="7">J9+L9+M9+N9+O9</f>
        <v>72</v>
      </c>
      <c r="J9" s="207">
        <v>33</v>
      </c>
      <c r="K9" s="207">
        <v>28</v>
      </c>
      <c r="L9" s="207">
        <v>19</v>
      </c>
      <c r="M9" s="207">
        <v>8</v>
      </c>
      <c r="N9" s="207">
        <v>12</v>
      </c>
      <c r="O9" s="207"/>
      <c r="P9" s="204">
        <f>Q9+S9+T9+U9+V9</f>
        <v>0</v>
      </c>
      <c r="Q9" s="207"/>
      <c r="R9" s="207"/>
      <c r="S9" s="207"/>
      <c r="T9" s="207"/>
      <c r="U9" s="207"/>
      <c r="V9" s="207"/>
      <c r="W9" s="203">
        <f t="shared" si="4"/>
        <v>0</v>
      </c>
      <c r="X9" s="207"/>
      <c r="Y9" s="207"/>
      <c r="Z9" s="207"/>
      <c r="AA9" s="207"/>
      <c r="AB9" s="207"/>
      <c r="AC9" s="207"/>
    </row>
    <row r="10" spans="1:29" s="193" customFormat="1" ht="16.5" customHeight="1" x14ac:dyDescent="0.2">
      <c r="A10" s="206" t="s">
        <v>377</v>
      </c>
      <c r="B10" s="279">
        <f>C10+E10+F10+G10+H10</f>
        <v>603</v>
      </c>
      <c r="C10" s="279">
        <f t="shared" si="5"/>
        <v>380</v>
      </c>
      <c r="D10" s="279">
        <f t="shared" si="5"/>
        <v>369</v>
      </c>
      <c r="E10" s="279">
        <f t="shared" ref="E10:F25" si="8">L10+S10+Z10</f>
        <v>61</v>
      </c>
      <c r="F10" s="279">
        <f t="shared" si="8"/>
        <v>77</v>
      </c>
      <c r="G10" s="279">
        <f t="shared" si="6"/>
        <v>78</v>
      </c>
      <c r="H10" s="279">
        <f t="shared" ref="H10:H23" si="9">O10+V10+AC10</f>
        <v>7</v>
      </c>
      <c r="I10" s="203">
        <f t="shared" si="7"/>
        <v>561</v>
      </c>
      <c r="J10" s="207">
        <v>359</v>
      </c>
      <c r="K10" s="207">
        <v>352</v>
      </c>
      <c r="L10" s="207">
        <v>60</v>
      </c>
      <c r="M10" s="207">
        <v>66</v>
      </c>
      <c r="N10" s="207">
        <v>75</v>
      </c>
      <c r="O10" s="207">
        <v>1</v>
      </c>
      <c r="P10" s="204">
        <f t="shared" ref="P10:P25" si="10">Q10+S10+T10+U10+V10</f>
        <v>42</v>
      </c>
      <c r="Q10" s="207">
        <v>21</v>
      </c>
      <c r="R10" s="207">
        <v>17</v>
      </c>
      <c r="S10" s="207">
        <v>1</v>
      </c>
      <c r="T10" s="207">
        <v>11</v>
      </c>
      <c r="U10" s="207">
        <v>3</v>
      </c>
      <c r="V10" s="207">
        <v>6</v>
      </c>
      <c r="W10" s="203">
        <f t="shared" si="4"/>
        <v>0</v>
      </c>
      <c r="X10" s="207"/>
      <c r="Y10" s="207"/>
      <c r="Z10" s="207"/>
      <c r="AA10" s="207"/>
      <c r="AB10" s="207"/>
      <c r="AC10" s="207"/>
    </row>
    <row r="11" spans="1:29" s="193" customFormat="1" ht="18.75" customHeight="1" x14ac:dyDescent="0.2">
      <c r="A11" s="206" t="s">
        <v>378</v>
      </c>
      <c r="B11" s="279">
        <f t="shared" si="2"/>
        <v>331</v>
      </c>
      <c r="C11" s="279">
        <f t="shared" ref="C11:C25" si="11">J11+Q11+X11</f>
        <v>230</v>
      </c>
      <c r="D11" s="279">
        <f t="shared" si="5"/>
        <v>228</v>
      </c>
      <c r="E11" s="279">
        <f t="shared" ref="E11:E25" si="12">L11+S11+Z11</f>
        <v>12</v>
      </c>
      <c r="F11" s="279">
        <f t="shared" si="8"/>
        <v>36</v>
      </c>
      <c r="G11" s="279">
        <f t="shared" si="6"/>
        <v>51</v>
      </c>
      <c r="H11" s="279">
        <f t="shared" si="9"/>
        <v>2</v>
      </c>
      <c r="I11" s="203">
        <f t="shared" si="7"/>
        <v>331</v>
      </c>
      <c r="J11" s="207">
        <v>230</v>
      </c>
      <c r="K11" s="207">
        <v>228</v>
      </c>
      <c r="L11" s="207">
        <v>12</v>
      </c>
      <c r="M11" s="207">
        <v>36</v>
      </c>
      <c r="N11" s="207">
        <v>51</v>
      </c>
      <c r="O11" s="207">
        <v>2</v>
      </c>
      <c r="P11" s="204">
        <f t="shared" si="10"/>
        <v>0</v>
      </c>
      <c r="Q11" s="207"/>
      <c r="R11" s="207"/>
      <c r="S11" s="207"/>
      <c r="T11" s="207"/>
      <c r="U11" s="207"/>
      <c r="V11" s="207"/>
      <c r="W11" s="203">
        <f t="shared" si="4"/>
        <v>0</v>
      </c>
      <c r="X11" s="207"/>
      <c r="Y11" s="207"/>
      <c r="Z11" s="207"/>
      <c r="AA11" s="207"/>
      <c r="AB11" s="207"/>
      <c r="AC11" s="207"/>
    </row>
    <row r="12" spans="1:29" s="193" customFormat="1" ht="17.25" customHeight="1" x14ac:dyDescent="0.2">
      <c r="A12" s="206" t="s">
        <v>379</v>
      </c>
      <c r="B12" s="279">
        <f t="shared" si="2"/>
        <v>193</v>
      </c>
      <c r="C12" s="279">
        <f t="shared" si="11"/>
        <v>193</v>
      </c>
      <c r="D12" s="279">
        <f t="shared" si="5"/>
        <v>193</v>
      </c>
      <c r="E12" s="279">
        <f t="shared" si="12"/>
        <v>0</v>
      </c>
      <c r="F12" s="279">
        <f t="shared" si="8"/>
        <v>0</v>
      </c>
      <c r="G12" s="279">
        <f t="shared" si="6"/>
        <v>0</v>
      </c>
      <c r="H12" s="279">
        <f t="shared" si="9"/>
        <v>0</v>
      </c>
      <c r="I12" s="203">
        <f t="shared" si="7"/>
        <v>193</v>
      </c>
      <c r="J12" s="207">
        <v>193</v>
      </c>
      <c r="K12" s="207">
        <v>193</v>
      </c>
      <c r="L12" s="207"/>
      <c r="M12" s="207"/>
      <c r="N12" s="207"/>
      <c r="O12" s="207">
        <v>0</v>
      </c>
      <c r="P12" s="204">
        <f t="shared" si="10"/>
        <v>0</v>
      </c>
      <c r="Q12" s="207"/>
      <c r="R12" s="207"/>
      <c r="S12" s="207"/>
      <c r="T12" s="207"/>
      <c r="U12" s="207"/>
      <c r="V12" s="207"/>
      <c r="W12" s="203">
        <f t="shared" si="4"/>
        <v>0</v>
      </c>
      <c r="X12" s="207"/>
      <c r="Y12" s="207"/>
      <c r="Z12" s="207"/>
      <c r="AA12" s="207"/>
      <c r="AB12" s="207"/>
      <c r="AC12" s="207"/>
    </row>
    <row r="13" spans="1:29" s="193" customFormat="1" ht="18.75" customHeight="1" x14ac:dyDescent="0.2">
      <c r="A13" s="206" t="s">
        <v>380</v>
      </c>
      <c r="B13" s="279">
        <f t="shared" si="2"/>
        <v>285</v>
      </c>
      <c r="C13" s="279">
        <f t="shared" si="11"/>
        <v>206</v>
      </c>
      <c r="D13" s="279">
        <f t="shared" si="5"/>
        <v>203</v>
      </c>
      <c r="E13" s="279">
        <f t="shared" si="12"/>
        <v>18</v>
      </c>
      <c r="F13" s="279">
        <f t="shared" si="8"/>
        <v>30</v>
      </c>
      <c r="G13" s="279">
        <f t="shared" si="6"/>
        <v>30</v>
      </c>
      <c r="H13" s="279">
        <f t="shared" si="9"/>
        <v>1</v>
      </c>
      <c r="I13" s="203">
        <f t="shared" si="7"/>
        <v>285</v>
      </c>
      <c r="J13" s="207">
        <v>206</v>
      </c>
      <c r="K13" s="207">
        <v>203</v>
      </c>
      <c r="L13" s="207">
        <v>18</v>
      </c>
      <c r="M13" s="207">
        <v>30</v>
      </c>
      <c r="N13" s="207">
        <v>30</v>
      </c>
      <c r="O13" s="207">
        <v>1</v>
      </c>
      <c r="P13" s="204">
        <f t="shared" si="10"/>
        <v>0</v>
      </c>
      <c r="Q13" s="207"/>
      <c r="R13" s="207"/>
      <c r="S13" s="207"/>
      <c r="T13" s="207"/>
      <c r="U13" s="207"/>
      <c r="V13" s="207"/>
      <c r="W13" s="203">
        <f t="shared" si="4"/>
        <v>0</v>
      </c>
      <c r="X13" s="207"/>
      <c r="Y13" s="207"/>
      <c r="Z13" s="207"/>
      <c r="AA13" s="207"/>
      <c r="AB13" s="207"/>
      <c r="AC13" s="207"/>
    </row>
    <row r="14" spans="1:29" s="193" customFormat="1" ht="18.75" customHeight="1" x14ac:dyDescent="0.2">
      <c r="A14" s="206" t="s">
        <v>381</v>
      </c>
      <c r="B14" s="279">
        <f t="shared" si="2"/>
        <v>21</v>
      </c>
      <c r="C14" s="279">
        <f t="shared" si="11"/>
        <v>14</v>
      </c>
      <c r="D14" s="279">
        <f t="shared" si="5"/>
        <v>14</v>
      </c>
      <c r="E14" s="279">
        <f t="shared" si="12"/>
        <v>3</v>
      </c>
      <c r="F14" s="279">
        <f t="shared" si="8"/>
        <v>1</v>
      </c>
      <c r="G14" s="279">
        <f t="shared" si="6"/>
        <v>3</v>
      </c>
      <c r="H14" s="279">
        <f t="shared" si="9"/>
        <v>0</v>
      </c>
      <c r="I14" s="203">
        <f t="shared" si="7"/>
        <v>21</v>
      </c>
      <c r="J14" s="207">
        <v>14</v>
      </c>
      <c r="K14" s="207">
        <v>14</v>
      </c>
      <c r="L14" s="207">
        <v>3</v>
      </c>
      <c r="M14" s="207">
        <v>1</v>
      </c>
      <c r="N14" s="207">
        <v>3</v>
      </c>
      <c r="O14" s="207">
        <v>0</v>
      </c>
      <c r="P14" s="204">
        <f t="shared" si="10"/>
        <v>0</v>
      </c>
      <c r="Q14" s="207"/>
      <c r="R14" s="207"/>
      <c r="S14" s="207"/>
      <c r="T14" s="207"/>
      <c r="U14" s="207"/>
      <c r="V14" s="207"/>
      <c r="W14" s="203">
        <f t="shared" si="4"/>
        <v>0</v>
      </c>
      <c r="X14" s="207"/>
      <c r="Y14" s="207"/>
      <c r="Z14" s="207"/>
      <c r="AA14" s="207"/>
      <c r="AB14" s="207"/>
      <c r="AC14" s="207"/>
    </row>
    <row r="15" spans="1:29" s="193" customFormat="1" ht="32.25" customHeight="1" x14ac:dyDescent="0.2">
      <c r="A15" s="206" t="s">
        <v>382</v>
      </c>
      <c r="B15" s="279">
        <f t="shared" si="2"/>
        <v>137</v>
      </c>
      <c r="C15" s="279">
        <f t="shared" si="5"/>
        <v>97</v>
      </c>
      <c r="D15" s="279">
        <f t="shared" si="5"/>
        <v>94</v>
      </c>
      <c r="E15" s="279">
        <f t="shared" si="12"/>
        <v>12</v>
      </c>
      <c r="F15" s="279">
        <f t="shared" ref="F15" si="13">M15+T15+AA15</f>
        <v>24</v>
      </c>
      <c r="G15" s="279">
        <f t="shared" ref="G15" si="14">N15+U15+AB15</f>
        <v>3</v>
      </c>
      <c r="H15" s="279">
        <f t="shared" si="9"/>
        <v>1</v>
      </c>
      <c r="I15" s="203">
        <f t="shared" si="7"/>
        <v>137</v>
      </c>
      <c r="J15" s="207">
        <v>97</v>
      </c>
      <c r="K15" s="207">
        <v>94</v>
      </c>
      <c r="L15" s="207">
        <v>12</v>
      </c>
      <c r="M15" s="207">
        <v>24</v>
      </c>
      <c r="N15" s="207">
        <v>3</v>
      </c>
      <c r="O15" s="207">
        <v>1</v>
      </c>
      <c r="P15" s="204">
        <f t="shared" si="10"/>
        <v>0</v>
      </c>
      <c r="Q15" s="207"/>
      <c r="R15" s="207"/>
      <c r="S15" s="207"/>
      <c r="T15" s="207"/>
      <c r="U15" s="207"/>
      <c r="V15" s="207"/>
      <c r="W15" s="203">
        <f t="shared" si="4"/>
        <v>0</v>
      </c>
      <c r="X15" s="207"/>
      <c r="Y15" s="207"/>
      <c r="Z15" s="207"/>
      <c r="AA15" s="207"/>
      <c r="AB15" s="207"/>
      <c r="AC15" s="207"/>
    </row>
    <row r="16" spans="1:29" s="193" customFormat="1" ht="27.75" customHeight="1" x14ac:dyDescent="0.2">
      <c r="A16" s="206" t="s">
        <v>383</v>
      </c>
      <c r="B16" s="279">
        <f t="shared" si="2"/>
        <v>110</v>
      </c>
      <c r="C16" s="279">
        <f t="shared" si="11"/>
        <v>74</v>
      </c>
      <c r="D16" s="279">
        <f t="shared" si="5"/>
        <v>72</v>
      </c>
      <c r="E16" s="279">
        <f t="shared" si="12"/>
        <v>4</v>
      </c>
      <c r="F16" s="279">
        <f t="shared" si="8"/>
        <v>27</v>
      </c>
      <c r="G16" s="279">
        <f t="shared" si="6"/>
        <v>5</v>
      </c>
      <c r="H16" s="279">
        <f t="shared" si="9"/>
        <v>0</v>
      </c>
      <c r="I16" s="203">
        <f t="shared" si="7"/>
        <v>110</v>
      </c>
      <c r="J16" s="207">
        <v>74</v>
      </c>
      <c r="K16" s="207">
        <v>72</v>
      </c>
      <c r="L16" s="207">
        <v>4</v>
      </c>
      <c r="M16" s="207">
        <v>27</v>
      </c>
      <c r="N16" s="207">
        <v>5</v>
      </c>
      <c r="O16" s="207">
        <v>0</v>
      </c>
      <c r="P16" s="204">
        <f t="shared" si="10"/>
        <v>0</v>
      </c>
      <c r="Q16" s="207"/>
      <c r="R16" s="207"/>
      <c r="S16" s="207"/>
      <c r="T16" s="207"/>
      <c r="U16" s="207"/>
      <c r="V16" s="207"/>
      <c r="W16" s="203">
        <f t="shared" si="4"/>
        <v>0</v>
      </c>
      <c r="X16" s="207"/>
      <c r="Y16" s="207"/>
      <c r="Z16" s="207"/>
      <c r="AA16" s="207"/>
      <c r="AB16" s="207"/>
      <c r="AC16" s="207"/>
    </row>
    <row r="17" spans="1:29" s="193" customFormat="1" ht="27.75" customHeight="1" x14ac:dyDescent="0.2">
      <c r="A17" s="206" t="s">
        <v>384</v>
      </c>
      <c r="B17" s="279">
        <f t="shared" si="2"/>
        <v>83</v>
      </c>
      <c r="C17" s="279">
        <f t="shared" si="11"/>
        <v>54</v>
      </c>
      <c r="D17" s="279">
        <f t="shared" si="5"/>
        <v>53</v>
      </c>
      <c r="E17" s="279">
        <f t="shared" si="12"/>
        <v>4</v>
      </c>
      <c r="F17" s="279">
        <f t="shared" si="8"/>
        <v>23</v>
      </c>
      <c r="G17" s="279">
        <f t="shared" si="6"/>
        <v>2</v>
      </c>
      <c r="H17" s="279">
        <f t="shared" si="9"/>
        <v>0</v>
      </c>
      <c r="I17" s="203">
        <f t="shared" si="7"/>
        <v>52</v>
      </c>
      <c r="J17" s="207">
        <v>38</v>
      </c>
      <c r="K17" s="207">
        <v>37</v>
      </c>
      <c r="L17" s="207"/>
      <c r="M17" s="207">
        <v>14</v>
      </c>
      <c r="N17" s="207"/>
      <c r="O17" s="207">
        <v>0</v>
      </c>
      <c r="P17" s="204">
        <f t="shared" si="10"/>
        <v>15</v>
      </c>
      <c r="Q17" s="207">
        <v>10</v>
      </c>
      <c r="R17" s="207">
        <v>10</v>
      </c>
      <c r="S17" s="207"/>
      <c r="T17" s="207">
        <v>3</v>
      </c>
      <c r="U17" s="207">
        <v>2</v>
      </c>
      <c r="V17" s="207"/>
      <c r="W17" s="203">
        <f t="shared" si="4"/>
        <v>16</v>
      </c>
      <c r="X17" s="207">
        <v>6</v>
      </c>
      <c r="Y17" s="207">
        <v>6</v>
      </c>
      <c r="Z17" s="207">
        <v>4</v>
      </c>
      <c r="AA17" s="207">
        <v>6</v>
      </c>
      <c r="AB17" s="207"/>
      <c r="AC17" s="207"/>
    </row>
    <row r="18" spans="1:29" s="193" customFormat="1" ht="17.25" customHeight="1" x14ac:dyDescent="0.2">
      <c r="A18" s="206" t="s">
        <v>385</v>
      </c>
      <c r="B18" s="279">
        <f t="shared" si="2"/>
        <v>39</v>
      </c>
      <c r="C18" s="279">
        <f t="shared" si="11"/>
        <v>19</v>
      </c>
      <c r="D18" s="279">
        <f t="shared" si="5"/>
        <v>14</v>
      </c>
      <c r="E18" s="279">
        <f t="shared" si="12"/>
        <v>2</v>
      </c>
      <c r="F18" s="279">
        <f t="shared" si="8"/>
        <v>16</v>
      </c>
      <c r="G18" s="279">
        <f t="shared" si="6"/>
        <v>2</v>
      </c>
      <c r="H18" s="279">
        <f t="shared" si="9"/>
        <v>0</v>
      </c>
      <c r="I18" s="203">
        <f t="shared" si="7"/>
        <v>39</v>
      </c>
      <c r="J18" s="207">
        <v>19</v>
      </c>
      <c r="K18" s="207">
        <v>14</v>
      </c>
      <c r="L18" s="207">
        <v>2</v>
      </c>
      <c r="M18" s="207">
        <v>16</v>
      </c>
      <c r="N18" s="207">
        <v>2</v>
      </c>
      <c r="O18" s="207">
        <v>0</v>
      </c>
      <c r="P18" s="204">
        <f t="shared" si="10"/>
        <v>0</v>
      </c>
      <c r="Q18" s="207"/>
      <c r="R18" s="207"/>
      <c r="S18" s="207"/>
      <c r="T18" s="207"/>
      <c r="U18" s="207"/>
      <c r="V18" s="207"/>
      <c r="W18" s="203">
        <f t="shared" si="4"/>
        <v>0</v>
      </c>
      <c r="X18" s="207"/>
      <c r="Y18" s="207"/>
      <c r="Z18" s="207"/>
      <c r="AA18" s="207"/>
      <c r="AB18" s="207"/>
      <c r="AC18" s="207"/>
    </row>
    <row r="19" spans="1:29" s="193" customFormat="1" ht="27.75" customHeight="1" x14ac:dyDescent="0.2">
      <c r="A19" s="206" t="s">
        <v>386</v>
      </c>
      <c r="B19" s="279">
        <f t="shared" si="2"/>
        <v>59</v>
      </c>
      <c r="C19" s="279">
        <f t="shared" si="11"/>
        <v>34</v>
      </c>
      <c r="D19" s="279">
        <f t="shared" si="5"/>
        <v>33</v>
      </c>
      <c r="E19" s="279">
        <f t="shared" si="12"/>
        <v>2</v>
      </c>
      <c r="F19" s="279">
        <f t="shared" si="8"/>
        <v>19</v>
      </c>
      <c r="G19" s="279">
        <f t="shared" si="6"/>
        <v>4</v>
      </c>
      <c r="H19" s="279">
        <f t="shared" si="9"/>
        <v>0</v>
      </c>
      <c r="I19" s="203">
        <f t="shared" si="7"/>
        <v>59</v>
      </c>
      <c r="J19" s="207">
        <v>34</v>
      </c>
      <c r="K19" s="207">
        <v>33</v>
      </c>
      <c r="L19" s="207">
        <v>2</v>
      </c>
      <c r="M19" s="207">
        <v>19</v>
      </c>
      <c r="N19" s="207">
        <v>4</v>
      </c>
      <c r="O19" s="207">
        <v>0</v>
      </c>
      <c r="P19" s="204">
        <f t="shared" si="10"/>
        <v>0</v>
      </c>
      <c r="Q19" s="207"/>
      <c r="R19" s="207"/>
      <c r="S19" s="207"/>
      <c r="T19" s="207"/>
      <c r="U19" s="207"/>
      <c r="V19" s="207"/>
      <c r="W19" s="203">
        <f t="shared" si="4"/>
        <v>0</v>
      </c>
      <c r="X19" s="207"/>
      <c r="Y19" s="207"/>
      <c r="Z19" s="207"/>
      <c r="AA19" s="207"/>
      <c r="AB19" s="207"/>
      <c r="AC19" s="207"/>
    </row>
    <row r="20" spans="1:29" s="193" customFormat="1" ht="25.5" x14ac:dyDescent="0.2">
      <c r="A20" s="206" t="s">
        <v>387</v>
      </c>
      <c r="B20" s="279">
        <f t="shared" si="2"/>
        <v>84</v>
      </c>
      <c r="C20" s="279">
        <f t="shared" si="11"/>
        <v>40</v>
      </c>
      <c r="D20" s="279">
        <f t="shared" si="5"/>
        <v>38</v>
      </c>
      <c r="E20" s="279">
        <f t="shared" si="12"/>
        <v>27</v>
      </c>
      <c r="F20" s="279">
        <f t="shared" si="8"/>
        <v>15</v>
      </c>
      <c r="G20" s="279">
        <f t="shared" si="6"/>
        <v>2</v>
      </c>
      <c r="H20" s="279">
        <f t="shared" si="9"/>
        <v>0</v>
      </c>
      <c r="I20" s="203">
        <f t="shared" si="7"/>
        <v>29</v>
      </c>
      <c r="J20" s="207">
        <v>16</v>
      </c>
      <c r="K20" s="207">
        <v>16</v>
      </c>
      <c r="L20" s="207"/>
      <c r="M20" s="207">
        <v>12</v>
      </c>
      <c r="N20" s="207">
        <v>1</v>
      </c>
      <c r="O20" s="207">
        <v>0</v>
      </c>
      <c r="P20" s="204">
        <f t="shared" si="10"/>
        <v>55</v>
      </c>
      <c r="Q20" s="207">
        <v>24</v>
      </c>
      <c r="R20" s="207">
        <v>22</v>
      </c>
      <c r="S20" s="207">
        <v>27</v>
      </c>
      <c r="T20" s="207">
        <v>3</v>
      </c>
      <c r="U20" s="207">
        <v>1</v>
      </c>
      <c r="V20" s="207"/>
      <c r="W20" s="203">
        <f t="shared" si="4"/>
        <v>0</v>
      </c>
      <c r="X20" s="207"/>
      <c r="Y20" s="207"/>
      <c r="Z20" s="207"/>
      <c r="AA20" s="207"/>
      <c r="AB20" s="207"/>
      <c r="AC20" s="207"/>
    </row>
    <row r="21" spans="1:29" s="193" customFormat="1" ht="16.5" customHeight="1" x14ac:dyDescent="0.2">
      <c r="A21" s="206" t="s">
        <v>388</v>
      </c>
      <c r="B21" s="279">
        <f t="shared" si="2"/>
        <v>17</v>
      </c>
      <c r="C21" s="279">
        <f t="shared" si="11"/>
        <v>1</v>
      </c>
      <c r="D21" s="279">
        <f t="shared" si="5"/>
        <v>1</v>
      </c>
      <c r="E21" s="279">
        <f t="shared" si="12"/>
        <v>13</v>
      </c>
      <c r="F21" s="279">
        <f t="shared" si="8"/>
        <v>1</v>
      </c>
      <c r="G21" s="279">
        <f t="shared" si="6"/>
        <v>2</v>
      </c>
      <c r="H21" s="279">
        <f t="shared" si="9"/>
        <v>0</v>
      </c>
      <c r="I21" s="203">
        <f t="shared" si="7"/>
        <v>17</v>
      </c>
      <c r="J21" s="207">
        <v>1</v>
      </c>
      <c r="K21" s="207">
        <v>1</v>
      </c>
      <c r="L21" s="207">
        <v>13</v>
      </c>
      <c r="M21" s="207">
        <v>1</v>
      </c>
      <c r="N21" s="207">
        <v>2</v>
      </c>
      <c r="O21" s="207"/>
      <c r="P21" s="204">
        <f t="shared" si="10"/>
        <v>0</v>
      </c>
      <c r="Q21" s="207"/>
      <c r="R21" s="207"/>
      <c r="S21" s="207"/>
      <c r="T21" s="207"/>
      <c r="U21" s="207"/>
      <c r="V21" s="207"/>
      <c r="W21" s="203">
        <f t="shared" si="4"/>
        <v>0</v>
      </c>
      <c r="X21" s="207"/>
      <c r="Y21" s="207"/>
      <c r="Z21" s="207"/>
      <c r="AA21" s="207"/>
      <c r="AB21" s="207"/>
      <c r="AC21" s="207"/>
    </row>
    <row r="22" spans="1:29" s="193" customFormat="1" ht="29.25" customHeight="1" x14ac:dyDescent="0.2">
      <c r="A22" s="206" t="s">
        <v>389</v>
      </c>
      <c r="B22" s="279">
        <f t="shared" si="2"/>
        <v>19</v>
      </c>
      <c r="C22" s="279">
        <f t="shared" si="11"/>
        <v>15</v>
      </c>
      <c r="D22" s="279">
        <f t="shared" si="5"/>
        <v>15</v>
      </c>
      <c r="E22" s="279">
        <f t="shared" si="12"/>
        <v>0</v>
      </c>
      <c r="F22" s="279">
        <f t="shared" si="8"/>
        <v>4</v>
      </c>
      <c r="G22" s="279">
        <f t="shared" si="6"/>
        <v>0</v>
      </c>
      <c r="H22" s="279">
        <f t="shared" si="9"/>
        <v>0</v>
      </c>
      <c r="I22" s="203">
        <f t="shared" si="7"/>
        <v>19</v>
      </c>
      <c r="J22" s="207">
        <v>15</v>
      </c>
      <c r="K22" s="207">
        <v>15</v>
      </c>
      <c r="L22" s="207"/>
      <c r="M22" s="207">
        <v>4</v>
      </c>
      <c r="N22" s="207"/>
      <c r="O22" s="207">
        <v>0</v>
      </c>
      <c r="P22" s="204">
        <f t="shared" si="10"/>
        <v>0</v>
      </c>
      <c r="Q22" s="207"/>
      <c r="R22" s="207"/>
      <c r="S22" s="207"/>
      <c r="T22" s="207"/>
      <c r="U22" s="207"/>
      <c r="V22" s="207"/>
      <c r="W22" s="203">
        <f t="shared" si="4"/>
        <v>0</v>
      </c>
      <c r="X22" s="207"/>
      <c r="Y22" s="207"/>
      <c r="Z22" s="207"/>
      <c r="AA22" s="207"/>
      <c r="AB22" s="207"/>
      <c r="AC22" s="207"/>
    </row>
    <row r="23" spans="1:29" s="193" customFormat="1" ht="41.25" customHeight="1" x14ac:dyDescent="0.2">
      <c r="A23" s="206" t="s">
        <v>390</v>
      </c>
      <c r="B23" s="279">
        <f t="shared" si="2"/>
        <v>32</v>
      </c>
      <c r="C23" s="279">
        <f>J23+Q23+X23</f>
        <v>28</v>
      </c>
      <c r="D23" s="279">
        <f t="shared" si="5"/>
        <v>27</v>
      </c>
      <c r="E23" s="279">
        <f t="shared" si="12"/>
        <v>1</v>
      </c>
      <c r="F23" s="279">
        <f t="shared" si="8"/>
        <v>1</v>
      </c>
      <c r="G23" s="279">
        <f t="shared" si="6"/>
        <v>2</v>
      </c>
      <c r="H23" s="279">
        <f t="shared" si="9"/>
        <v>0</v>
      </c>
      <c r="I23" s="203">
        <f t="shared" si="7"/>
        <v>32</v>
      </c>
      <c r="J23" s="207">
        <v>28</v>
      </c>
      <c r="K23" s="207">
        <v>27</v>
      </c>
      <c r="L23" s="207">
        <v>1</v>
      </c>
      <c r="M23" s="207">
        <v>1</v>
      </c>
      <c r="N23" s="207">
        <v>2</v>
      </c>
      <c r="O23" s="207"/>
      <c r="P23" s="204">
        <f t="shared" si="10"/>
        <v>0</v>
      </c>
      <c r="Q23" s="207"/>
      <c r="R23" s="207"/>
      <c r="S23" s="207"/>
      <c r="T23" s="207"/>
      <c r="U23" s="207"/>
      <c r="V23" s="207"/>
      <c r="W23" s="203">
        <f t="shared" si="4"/>
        <v>0</v>
      </c>
      <c r="X23" s="207"/>
      <c r="Y23" s="207"/>
      <c r="Z23" s="207"/>
      <c r="AA23" s="207"/>
      <c r="AB23" s="207"/>
      <c r="AC23" s="207"/>
    </row>
    <row r="24" spans="1:29" s="193" customFormat="1" ht="18" customHeight="1" x14ac:dyDescent="0.2">
      <c r="A24" s="206" t="s">
        <v>391</v>
      </c>
      <c r="B24" s="279">
        <f t="shared" si="2"/>
        <v>319</v>
      </c>
      <c r="C24" s="279">
        <f>J24+Q24+X24</f>
        <v>241</v>
      </c>
      <c r="D24" s="279">
        <f t="shared" si="5"/>
        <v>237</v>
      </c>
      <c r="E24" s="279">
        <f>L24+S24+Z24</f>
        <v>14</v>
      </c>
      <c r="F24" s="279">
        <f t="shared" si="8"/>
        <v>39</v>
      </c>
      <c r="G24" s="279">
        <f t="shared" si="6"/>
        <v>25</v>
      </c>
      <c r="H24" s="279">
        <f t="shared" ref="H24:H25" si="15">O24+V24+AC24</f>
        <v>0</v>
      </c>
      <c r="I24" s="203">
        <f t="shared" si="7"/>
        <v>238</v>
      </c>
      <c r="J24" s="207">
        <v>184</v>
      </c>
      <c r="K24" s="207">
        <v>180</v>
      </c>
      <c r="L24" s="207">
        <v>4</v>
      </c>
      <c r="M24" s="207">
        <v>31</v>
      </c>
      <c r="N24" s="207">
        <v>19</v>
      </c>
      <c r="O24" s="207"/>
      <c r="P24" s="204">
        <f t="shared" si="10"/>
        <v>29</v>
      </c>
      <c r="Q24" s="207">
        <v>21</v>
      </c>
      <c r="R24" s="207">
        <v>21</v>
      </c>
      <c r="S24" s="207">
        <v>2</v>
      </c>
      <c r="T24" s="207">
        <v>2</v>
      </c>
      <c r="U24" s="207">
        <v>4</v>
      </c>
      <c r="V24" s="207"/>
      <c r="W24" s="203">
        <f t="shared" si="4"/>
        <v>52</v>
      </c>
      <c r="X24" s="207">
        <v>36</v>
      </c>
      <c r="Y24" s="207">
        <v>36</v>
      </c>
      <c r="Z24" s="207">
        <v>8</v>
      </c>
      <c r="AA24" s="207">
        <v>6</v>
      </c>
      <c r="AB24" s="207">
        <v>2</v>
      </c>
      <c r="AC24" s="207"/>
    </row>
    <row r="25" spans="1:29" s="193" customFormat="1" ht="38.25" x14ac:dyDescent="0.2">
      <c r="A25" s="206" t="s">
        <v>392</v>
      </c>
      <c r="B25" s="279">
        <f t="shared" si="2"/>
        <v>38</v>
      </c>
      <c r="C25" s="279">
        <f t="shared" si="11"/>
        <v>22</v>
      </c>
      <c r="D25" s="279">
        <f t="shared" si="5"/>
        <v>21</v>
      </c>
      <c r="E25" s="279">
        <f t="shared" si="12"/>
        <v>1</v>
      </c>
      <c r="F25" s="279">
        <f t="shared" si="8"/>
        <v>11</v>
      </c>
      <c r="G25" s="279">
        <f t="shared" si="6"/>
        <v>4</v>
      </c>
      <c r="H25" s="279">
        <f t="shared" si="15"/>
        <v>0</v>
      </c>
      <c r="I25" s="203">
        <f t="shared" si="7"/>
        <v>38</v>
      </c>
      <c r="J25" s="207">
        <v>22</v>
      </c>
      <c r="K25" s="207">
        <v>21</v>
      </c>
      <c r="L25" s="207">
        <v>1</v>
      </c>
      <c r="M25" s="207">
        <v>11</v>
      </c>
      <c r="N25" s="207">
        <v>4</v>
      </c>
      <c r="O25" s="207">
        <v>0</v>
      </c>
      <c r="P25" s="204">
        <f t="shared" si="10"/>
        <v>0</v>
      </c>
      <c r="Q25" s="207"/>
      <c r="R25" s="207"/>
      <c r="S25" s="207"/>
      <c r="T25" s="207"/>
      <c r="U25" s="207"/>
      <c r="V25" s="207"/>
      <c r="W25" s="203">
        <f t="shared" si="4"/>
        <v>0</v>
      </c>
      <c r="X25" s="207"/>
      <c r="Y25" s="207"/>
      <c r="Z25" s="207"/>
      <c r="AA25" s="207"/>
      <c r="AB25" s="207"/>
      <c r="AC25" s="207"/>
    </row>
    <row r="26" spans="1:29" s="193" customFormat="1" ht="12.75" x14ac:dyDescent="0.2">
      <c r="A26" s="208"/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</row>
  </sheetData>
  <mergeCells count="8">
    <mergeCell ref="A2:AB2"/>
    <mergeCell ref="A5:A6"/>
    <mergeCell ref="I5:O5"/>
    <mergeCell ref="P5:V5"/>
    <mergeCell ref="W5:AC5"/>
    <mergeCell ref="C5:H5"/>
    <mergeCell ref="B5:B6"/>
    <mergeCell ref="F3:S3"/>
  </mergeCells>
  <pageMargins left="0.15748031496062992" right="0.15748031496062992" top="0.23622047244094491" bottom="3.937007874015748E-2" header="0.15748031496062992" footer="0.15748031496062992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9"/>
  <sheetViews>
    <sheetView topLeftCell="A73" workbookViewId="0">
      <selection activeCell="V13" sqref="V13"/>
    </sheetView>
  </sheetViews>
  <sheetFormatPr defaultRowHeight="15.75" x14ac:dyDescent="0.25"/>
  <cols>
    <col min="1" max="1" width="3.140625" style="130" customWidth="1"/>
    <col min="2" max="2" width="12.7109375" style="189" customWidth="1"/>
    <col min="3" max="3" width="6.7109375" style="191" customWidth="1"/>
    <col min="4" max="4" width="5.42578125" style="191" customWidth="1"/>
    <col min="5" max="5" width="5.85546875" style="191" customWidth="1"/>
    <col min="6" max="6" width="5.42578125" style="191" customWidth="1"/>
    <col min="7" max="7" width="5.28515625" style="130" customWidth="1"/>
    <col min="8" max="9" width="5.5703125" style="130" customWidth="1"/>
    <col min="10" max="10" width="6" style="130" customWidth="1"/>
    <col min="11" max="11" width="6.42578125" style="130" customWidth="1"/>
    <col min="12" max="12" width="6.28515625" style="130" customWidth="1"/>
    <col min="13" max="13" width="5.140625" style="130" customWidth="1"/>
    <col min="14" max="14" width="5.5703125" style="130" customWidth="1"/>
    <col min="15" max="15" width="5.28515625" style="130" customWidth="1"/>
    <col min="16" max="16" width="5.140625" style="130" customWidth="1"/>
    <col min="17" max="17" width="5.28515625" style="130" customWidth="1"/>
    <col min="18" max="16384" width="9.140625" style="130"/>
  </cols>
  <sheetData>
    <row r="2" spans="1:17" ht="36.75" customHeight="1" x14ac:dyDescent="0.25">
      <c r="A2" s="700" t="s">
        <v>220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  <c r="L2" s="700"/>
      <c r="M2" s="700"/>
      <c r="N2" s="700"/>
      <c r="O2" s="700"/>
      <c r="P2" s="700"/>
      <c r="Q2" s="700"/>
    </row>
    <row r="3" spans="1:17" ht="18.75" customHeight="1" x14ac:dyDescent="0.25">
      <c r="A3" s="131"/>
      <c r="B3" s="700" t="s">
        <v>477</v>
      </c>
      <c r="C3" s="700"/>
      <c r="D3" s="700"/>
      <c r="E3" s="700"/>
      <c r="F3" s="700"/>
      <c r="G3" s="700"/>
      <c r="H3" s="700"/>
      <c r="I3" s="700"/>
      <c r="J3" s="700"/>
      <c r="K3" s="700"/>
      <c r="L3" s="700"/>
      <c r="M3" s="700"/>
      <c r="N3" s="700"/>
      <c r="O3" s="700"/>
      <c r="P3" s="700"/>
    </row>
    <row r="4" spans="1:17" ht="15.75" customHeight="1" thickBot="1" x14ac:dyDescent="0.3">
      <c r="B4" s="700" t="s">
        <v>471</v>
      </c>
      <c r="C4" s="700"/>
      <c r="D4" s="700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  <c r="P4" s="700"/>
    </row>
    <row r="5" spans="1:17" s="132" customFormat="1" ht="29.25" customHeight="1" x14ac:dyDescent="0.25">
      <c r="A5" s="701" t="s">
        <v>221</v>
      </c>
      <c r="B5" s="702" t="s">
        <v>222</v>
      </c>
      <c r="C5" s="703" t="s">
        <v>223</v>
      </c>
      <c r="D5" s="704" t="s">
        <v>224</v>
      </c>
      <c r="E5" s="705"/>
      <c r="F5" s="706"/>
      <c r="G5" s="707" t="s">
        <v>225</v>
      </c>
      <c r="H5" s="708"/>
      <c r="I5" s="709"/>
      <c r="J5" s="704" t="s">
        <v>226</v>
      </c>
      <c r="K5" s="705"/>
      <c r="L5" s="706"/>
      <c r="M5" s="704" t="s">
        <v>227</v>
      </c>
      <c r="N5" s="705"/>
      <c r="O5" s="706"/>
      <c r="P5" s="704" t="s">
        <v>228</v>
      </c>
      <c r="Q5" s="706"/>
    </row>
    <row r="6" spans="1:17" s="132" customFormat="1" ht="66.75" customHeight="1" x14ac:dyDescent="0.25">
      <c r="A6" s="701"/>
      <c r="B6" s="702"/>
      <c r="C6" s="703"/>
      <c r="D6" s="133" t="s">
        <v>11</v>
      </c>
      <c r="E6" s="134" t="s">
        <v>229</v>
      </c>
      <c r="F6" s="135" t="s">
        <v>230</v>
      </c>
      <c r="G6" s="136" t="s">
        <v>11</v>
      </c>
      <c r="H6" s="137" t="s">
        <v>229</v>
      </c>
      <c r="I6" s="138" t="s">
        <v>230</v>
      </c>
      <c r="J6" s="133" t="s">
        <v>11</v>
      </c>
      <c r="K6" s="134" t="s">
        <v>229</v>
      </c>
      <c r="L6" s="135" t="s">
        <v>230</v>
      </c>
      <c r="M6" s="133" t="s">
        <v>11</v>
      </c>
      <c r="N6" s="134" t="s">
        <v>229</v>
      </c>
      <c r="O6" s="135" t="s">
        <v>230</v>
      </c>
      <c r="P6" s="133" t="s">
        <v>11</v>
      </c>
      <c r="Q6" s="135" t="s">
        <v>229</v>
      </c>
    </row>
    <row r="7" spans="1:17" s="141" customFormat="1" ht="31.5" x14ac:dyDescent="0.25">
      <c r="A7" s="714"/>
      <c r="B7" s="139" t="s">
        <v>231</v>
      </c>
      <c r="C7" s="140">
        <f>D7+G7+J7+M7+P7</f>
        <v>2865</v>
      </c>
      <c r="D7" s="715">
        <v>2293</v>
      </c>
      <c r="E7" s="716"/>
      <c r="F7" s="717"/>
      <c r="G7" s="718">
        <v>128</v>
      </c>
      <c r="H7" s="719"/>
      <c r="I7" s="720"/>
      <c r="J7" s="715">
        <v>174</v>
      </c>
      <c r="K7" s="716"/>
      <c r="L7" s="717"/>
      <c r="M7" s="715">
        <v>170</v>
      </c>
      <c r="N7" s="716"/>
      <c r="O7" s="717"/>
      <c r="P7" s="715">
        <v>100</v>
      </c>
      <c r="Q7" s="717"/>
    </row>
    <row r="8" spans="1:17" s="141" customFormat="1" ht="31.5" x14ac:dyDescent="0.25">
      <c r="A8" s="714"/>
      <c r="B8" s="139" t="s">
        <v>232</v>
      </c>
      <c r="C8" s="142">
        <f>G8+J8+D8+M8+P8</f>
        <v>2603</v>
      </c>
      <c r="D8" s="533">
        <f>D11+D145</f>
        <v>2172</v>
      </c>
      <c r="E8" s="54">
        <f>E11+E145</f>
        <v>1815</v>
      </c>
      <c r="F8" s="54">
        <f>F11+F145</f>
        <v>357</v>
      </c>
      <c r="G8" s="533">
        <f>H8+I8</f>
        <v>105</v>
      </c>
      <c r="H8" s="54">
        <f>H11+H145</f>
        <v>89</v>
      </c>
      <c r="I8" s="54">
        <f>I11+I145</f>
        <v>16</v>
      </c>
      <c r="J8" s="533">
        <f>K8+L8</f>
        <v>117</v>
      </c>
      <c r="K8" s="557">
        <f>K11+K145</f>
        <v>95</v>
      </c>
      <c r="L8" s="557">
        <f>L11+L145</f>
        <v>22</v>
      </c>
      <c r="M8" s="558">
        <f>N8+O8</f>
        <v>141</v>
      </c>
      <c r="N8" s="557">
        <f>N11+N145</f>
        <v>86</v>
      </c>
      <c r="O8" s="557">
        <f>O11+O145</f>
        <v>55</v>
      </c>
      <c r="P8" s="558">
        <f>P11</f>
        <v>68</v>
      </c>
      <c r="Q8" s="557">
        <f>Q11+Q145</f>
        <v>68</v>
      </c>
    </row>
    <row r="9" spans="1:17" s="141" customFormat="1" ht="22.5" customHeight="1" x14ac:dyDescent="0.25">
      <c r="A9" s="714"/>
      <c r="B9" s="139" t="s">
        <v>233</v>
      </c>
      <c r="C9" s="142">
        <f>G9+J9+D9+M9+P9</f>
        <v>1752</v>
      </c>
      <c r="D9" s="150">
        <f>E9+F9</f>
        <v>1464</v>
      </c>
      <c r="E9" s="151">
        <f>E13+E14+E26+E27+E28+E29+E30+E31+E32+E33+E38+E39+E40+E41+E59+E73+E74+E75+E109+E110+E115+E116+E117+E118+E119+E120+E121+E122+E123+E124+E125+E133+E134+E135+E136</f>
        <v>1200</v>
      </c>
      <c r="F9" s="151">
        <f t="shared" ref="F9:P9" si="0">F13+F14+F26+F27+F28+F29+F30+F31+F32+F33+F38+F39+F40+F41+F59+F73+F74+F75+F109+F110+F115+F116+F117+F118+F119+F120+F121+F122+F123+F124+F125+F133+F134+F135+F136</f>
        <v>264</v>
      </c>
      <c r="G9" s="151">
        <f t="shared" si="0"/>
        <v>78</v>
      </c>
      <c r="H9" s="151">
        <f t="shared" si="0"/>
        <v>68</v>
      </c>
      <c r="I9" s="151">
        <f t="shared" si="0"/>
        <v>10</v>
      </c>
      <c r="J9" s="151">
        <f t="shared" si="0"/>
        <v>92</v>
      </c>
      <c r="K9" s="559">
        <f t="shared" si="0"/>
        <v>76</v>
      </c>
      <c r="L9" s="559">
        <f t="shared" si="0"/>
        <v>16</v>
      </c>
      <c r="M9" s="559">
        <f t="shared" si="0"/>
        <v>76</v>
      </c>
      <c r="N9" s="559">
        <f>N14+N28+N29+N30+N33+N39+N41+N73+N75+N117+N125+N133+N134+N135</f>
        <v>44</v>
      </c>
      <c r="O9" s="559">
        <f t="shared" si="0"/>
        <v>32</v>
      </c>
      <c r="P9" s="559">
        <f t="shared" si="0"/>
        <v>42</v>
      </c>
      <c r="Q9" s="559">
        <f>Q13+Q14+Q26+Q27+Q28+Q29+Q30+Q31+Q32+Q33+Q38+Q39+Q40+Q41+Q59+Q73+Q74+Q75+Q109+Q110+Q115+Q116+Q117+Q118+Q119+Q120+Q121+Q122+Q123+Q124+Q125+Q133+Q134+Q135+Q136</f>
        <v>42</v>
      </c>
    </row>
    <row r="10" spans="1:17" s="141" customFormat="1" ht="21" x14ac:dyDescent="0.25">
      <c r="A10" s="714"/>
      <c r="B10" s="143" t="s">
        <v>234</v>
      </c>
      <c r="C10" s="144">
        <f t="shared" ref="C10:Q10" si="1">C9/C8</f>
        <v>0.67306953515174794</v>
      </c>
      <c r="D10" s="145">
        <f t="shared" si="1"/>
        <v>0.67403314917127077</v>
      </c>
      <c r="E10" s="146">
        <f t="shared" si="1"/>
        <v>0.66115702479338845</v>
      </c>
      <c r="F10" s="147">
        <f t="shared" si="1"/>
        <v>0.73949579831932777</v>
      </c>
      <c r="G10" s="145">
        <f t="shared" si="1"/>
        <v>0.74285714285714288</v>
      </c>
      <c r="H10" s="146">
        <f t="shared" si="1"/>
        <v>0.7640449438202247</v>
      </c>
      <c r="I10" s="147">
        <f t="shared" si="1"/>
        <v>0.625</v>
      </c>
      <c r="J10" s="145">
        <f t="shared" si="1"/>
        <v>0.78632478632478631</v>
      </c>
      <c r="K10" s="146">
        <f t="shared" si="1"/>
        <v>0.8</v>
      </c>
      <c r="L10" s="147">
        <f t="shared" si="1"/>
        <v>0.72727272727272729</v>
      </c>
      <c r="M10" s="145">
        <f t="shared" si="1"/>
        <v>0.53900709219858156</v>
      </c>
      <c r="N10" s="146">
        <f t="shared" si="1"/>
        <v>0.51162790697674421</v>
      </c>
      <c r="O10" s="147">
        <f t="shared" si="1"/>
        <v>0.58181818181818179</v>
      </c>
      <c r="P10" s="145">
        <f t="shared" si="1"/>
        <v>0.61764705882352944</v>
      </c>
      <c r="Q10" s="147">
        <f t="shared" si="1"/>
        <v>0.61764705882352944</v>
      </c>
    </row>
    <row r="11" spans="1:17" s="141" customFormat="1" ht="11.25" x14ac:dyDescent="0.25">
      <c r="A11" s="714"/>
      <c r="B11" s="148" t="s">
        <v>235</v>
      </c>
      <c r="C11" s="149">
        <f>G11+J11+D11+M11+P11</f>
        <v>2591</v>
      </c>
      <c r="D11" s="150">
        <f>E11+F11</f>
        <v>2167</v>
      </c>
      <c r="E11" s="151">
        <f>SUM(E9,E137:E143)</f>
        <v>1810</v>
      </c>
      <c r="F11" s="151">
        <f t="shared" ref="F11:Q11" si="2">SUM(F9,F137:F143)</f>
        <v>357</v>
      </c>
      <c r="G11" s="151">
        <f t="shared" si="2"/>
        <v>105</v>
      </c>
      <c r="H11" s="151">
        <f t="shared" si="2"/>
        <v>89</v>
      </c>
      <c r="I11" s="151">
        <f t="shared" si="2"/>
        <v>16</v>
      </c>
      <c r="J11" s="151">
        <f t="shared" si="2"/>
        <v>116</v>
      </c>
      <c r="K11" s="151">
        <f t="shared" si="2"/>
        <v>95</v>
      </c>
      <c r="L11" s="151">
        <f t="shared" si="2"/>
        <v>21</v>
      </c>
      <c r="M11" s="151">
        <f>SUM(M9,M144)</f>
        <v>135</v>
      </c>
      <c r="N11" s="151">
        <f t="shared" si="2"/>
        <v>86</v>
      </c>
      <c r="O11" s="151">
        <f t="shared" si="2"/>
        <v>49</v>
      </c>
      <c r="P11" s="151">
        <f t="shared" si="2"/>
        <v>68</v>
      </c>
      <c r="Q11" s="151">
        <f t="shared" si="2"/>
        <v>68</v>
      </c>
    </row>
    <row r="12" spans="1:17" s="141" customFormat="1" ht="21" x14ac:dyDescent="0.25">
      <c r="A12" s="714"/>
      <c r="B12" s="154" t="s">
        <v>234</v>
      </c>
      <c r="C12" s="155">
        <f t="shared" ref="C12:Q12" si="3">C11/C8</f>
        <v>0.99538993469074144</v>
      </c>
      <c r="D12" s="156">
        <f t="shared" si="3"/>
        <v>0.99769797421731121</v>
      </c>
      <c r="E12" s="157">
        <f t="shared" si="3"/>
        <v>0.99724517906336085</v>
      </c>
      <c r="F12" s="158">
        <f t="shared" si="3"/>
        <v>1</v>
      </c>
      <c r="G12" s="156">
        <f t="shared" si="3"/>
        <v>1</v>
      </c>
      <c r="H12" s="157">
        <f t="shared" si="3"/>
        <v>1</v>
      </c>
      <c r="I12" s="158">
        <f t="shared" si="3"/>
        <v>1</v>
      </c>
      <c r="J12" s="156">
        <f t="shared" si="3"/>
        <v>0.99145299145299148</v>
      </c>
      <c r="K12" s="157">
        <f t="shared" si="3"/>
        <v>1</v>
      </c>
      <c r="L12" s="158">
        <f t="shared" si="3"/>
        <v>0.95454545454545459</v>
      </c>
      <c r="M12" s="156">
        <f t="shared" si="3"/>
        <v>0.95744680851063835</v>
      </c>
      <c r="N12" s="157">
        <f t="shared" si="3"/>
        <v>1</v>
      </c>
      <c r="O12" s="158">
        <f t="shared" si="3"/>
        <v>0.89090909090909087</v>
      </c>
      <c r="P12" s="156">
        <f t="shared" si="3"/>
        <v>1</v>
      </c>
      <c r="Q12" s="158">
        <f t="shared" si="3"/>
        <v>1</v>
      </c>
    </row>
    <row r="13" spans="1:17" ht="78.75" x14ac:dyDescent="0.25">
      <c r="A13" s="159">
        <v>1</v>
      </c>
      <c r="B13" s="160" t="s">
        <v>236</v>
      </c>
      <c r="C13" s="149">
        <f t="shared" ref="C13:C97" si="4">G13+J13+D13+M13+P13</f>
        <v>0</v>
      </c>
      <c r="D13" s="150">
        <f>E13+F13</f>
        <v>0</v>
      </c>
      <c r="E13" s="151">
        <v>0</v>
      </c>
      <c r="F13" s="152"/>
      <c r="G13" s="153">
        <f>H13+I13</f>
        <v>0</v>
      </c>
      <c r="H13" s="57"/>
      <c r="I13" s="161"/>
      <c r="J13" s="150">
        <f>K13+L13</f>
        <v>0</v>
      </c>
      <c r="K13" s="151"/>
      <c r="L13" s="152"/>
      <c r="M13" s="150">
        <f t="shared" ref="M13:M97" si="5">N13+O13</f>
        <v>0</v>
      </c>
      <c r="N13" s="151"/>
      <c r="O13" s="152"/>
      <c r="P13" s="150">
        <f>Q13</f>
        <v>0</v>
      </c>
      <c r="Q13" s="152"/>
    </row>
    <row r="14" spans="1:17" ht="78.75" x14ac:dyDescent="0.25">
      <c r="A14" s="710">
        <v>2</v>
      </c>
      <c r="B14" s="160" t="s">
        <v>237</v>
      </c>
      <c r="C14" s="149">
        <f t="shared" si="4"/>
        <v>58</v>
      </c>
      <c r="D14" s="150">
        <f t="shared" ref="D14:D88" si="6">E14+F14</f>
        <v>34</v>
      </c>
      <c r="E14" s="151">
        <v>29</v>
      </c>
      <c r="F14" s="152">
        <v>5</v>
      </c>
      <c r="G14" s="153">
        <f t="shared" ref="G14:G98" si="7">H14+I14</f>
        <v>11</v>
      </c>
      <c r="H14" s="57">
        <v>10</v>
      </c>
      <c r="I14" s="161">
        <v>1</v>
      </c>
      <c r="J14" s="150">
        <f t="shared" ref="J14:J98" si="8">K14+L14</f>
        <v>2</v>
      </c>
      <c r="K14" s="151">
        <v>2</v>
      </c>
      <c r="L14" s="152"/>
      <c r="M14" s="150">
        <f t="shared" si="5"/>
        <v>6</v>
      </c>
      <c r="N14" s="151">
        <v>5</v>
      </c>
      <c r="O14" s="152">
        <v>1</v>
      </c>
      <c r="P14" s="150">
        <f t="shared" ref="P14:P98" si="9">Q14</f>
        <v>5</v>
      </c>
      <c r="Q14" s="152">
        <v>5</v>
      </c>
    </row>
    <row r="15" spans="1:17" ht="45.75" customHeight="1" x14ac:dyDescent="0.25">
      <c r="A15" s="710"/>
      <c r="B15" s="162" t="s">
        <v>238</v>
      </c>
      <c r="C15" s="149">
        <f t="shared" si="4"/>
        <v>14</v>
      </c>
      <c r="D15" s="150">
        <f t="shared" si="6"/>
        <v>5</v>
      </c>
      <c r="E15" s="151">
        <v>5</v>
      </c>
      <c r="F15" s="152"/>
      <c r="G15" s="153">
        <f t="shared" si="7"/>
        <v>8</v>
      </c>
      <c r="H15" s="57">
        <v>7</v>
      </c>
      <c r="I15" s="161">
        <v>1</v>
      </c>
      <c r="J15" s="150">
        <f t="shared" si="8"/>
        <v>0</v>
      </c>
      <c r="K15" s="151"/>
      <c r="L15" s="152"/>
      <c r="M15" s="150">
        <f t="shared" si="5"/>
        <v>0</v>
      </c>
      <c r="N15" s="151"/>
      <c r="O15" s="152"/>
      <c r="P15" s="150">
        <f t="shared" si="9"/>
        <v>1</v>
      </c>
      <c r="Q15" s="152">
        <v>1</v>
      </c>
    </row>
    <row r="16" spans="1:17" ht="56.25" x14ac:dyDescent="0.25">
      <c r="A16" s="710"/>
      <c r="B16" s="162" t="s">
        <v>239</v>
      </c>
      <c r="C16" s="149">
        <f t="shared" si="4"/>
        <v>18</v>
      </c>
      <c r="D16" s="150">
        <f t="shared" si="6"/>
        <v>14</v>
      </c>
      <c r="E16" s="151">
        <v>12</v>
      </c>
      <c r="F16" s="152">
        <v>2</v>
      </c>
      <c r="G16" s="153">
        <f t="shared" si="7"/>
        <v>0</v>
      </c>
      <c r="H16" s="57"/>
      <c r="I16" s="161"/>
      <c r="J16" s="150">
        <f t="shared" si="8"/>
        <v>0</v>
      </c>
      <c r="K16" s="151"/>
      <c r="L16" s="152"/>
      <c r="M16" s="150">
        <f t="shared" si="5"/>
        <v>3</v>
      </c>
      <c r="N16" s="151">
        <v>3</v>
      </c>
      <c r="O16" s="152"/>
      <c r="P16" s="150">
        <f t="shared" si="9"/>
        <v>1</v>
      </c>
      <c r="Q16" s="152">
        <v>1</v>
      </c>
    </row>
    <row r="17" spans="1:17" ht="26.25" customHeight="1" x14ac:dyDescent="0.25">
      <c r="A17" s="710"/>
      <c r="B17" s="163" t="s">
        <v>240</v>
      </c>
      <c r="C17" s="149">
        <f t="shared" si="4"/>
        <v>7</v>
      </c>
      <c r="D17" s="150">
        <f t="shared" si="6"/>
        <v>3</v>
      </c>
      <c r="E17" s="151">
        <v>3</v>
      </c>
      <c r="F17" s="152"/>
      <c r="G17" s="153">
        <f t="shared" si="7"/>
        <v>1</v>
      </c>
      <c r="H17" s="57">
        <v>1</v>
      </c>
      <c r="I17" s="161"/>
      <c r="J17" s="150">
        <f t="shared" si="8"/>
        <v>0</v>
      </c>
      <c r="K17" s="151"/>
      <c r="L17" s="152"/>
      <c r="M17" s="150">
        <f t="shared" si="5"/>
        <v>1</v>
      </c>
      <c r="N17" s="151"/>
      <c r="O17" s="152">
        <v>1</v>
      </c>
      <c r="P17" s="150">
        <f t="shared" si="9"/>
        <v>2</v>
      </c>
      <c r="Q17" s="152">
        <v>2</v>
      </c>
    </row>
    <row r="18" spans="1:17" ht="26.25" customHeight="1" x14ac:dyDescent="0.25">
      <c r="A18" s="710"/>
      <c r="B18" s="163" t="s">
        <v>241</v>
      </c>
      <c r="C18" s="149">
        <f t="shared" si="4"/>
        <v>0</v>
      </c>
      <c r="D18" s="150">
        <f t="shared" si="6"/>
        <v>0</v>
      </c>
      <c r="E18" s="151"/>
      <c r="F18" s="152"/>
      <c r="G18" s="153">
        <f t="shared" si="7"/>
        <v>0</v>
      </c>
      <c r="H18" s="57"/>
      <c r="I18" s="161"/>
      <c r="J18" s="150">
        <f t="shared" si="8"/>
        <v>0</v>
      </c>
      <c r="K18" s="151"/>
      <c r="L18" s="152"/>
      <c r="M18" s="150">
        <f t="shared" si="5"/>
        <v>0</v>
      </c>
      <c r="N18" s="151"/>
      <c r="O18" s="152"/>
      <c r="P18" s="150">
        <f t="shared" si="9"/>
        <v>0</v>
      </c>
      <c r="Q18" s="152"/>
    </row>
    <row r="19" spans="1:17" ht="45" x14ac:dyDescent="0.25">
      <c r="A19" s="710"/>
      <c r="B19" s="163" t="s">
        <v>242</v>
      </c>
      <c r="C19" s="149">
        <f t="shared" si="4"/>
        <v>0</v>
      </c>
      <c r="D19" s="150">
        <f t="shared" si="6"/>
        <v>0</v>
      </c>
      <c r="E19" s="151"/>
      <c r="F19" s="152"/>
      <c r="G19" s="153">
        <f t="shared" si="7"/>
        <v>0</v>
      </c>
      <c r="H19" s="57"/>
      <c r="I19" s="161"/>
      <c r="J19" s="150">
        <f t="shared" si="8"/>
        <v>0</v>
      </c>
      <c r="K19" s="151"/>
      <c r="L19" s="152"/>
      <c r="M19" s="150">
        <f t="shared" si="5"/>
        <v>0</v>
      </c>
      <c r="N19" s="151"/>
      <c r="O19" s="152"/>
      <c r="P19" s="150">
        <f t="shared" si="9"/>
        <v>0</v>
      </c>
      <c r="Q19" s="152"/>
    </row>
    <row r="20" spans="1:17" ht="39" customHeight="1" x14ac:dyDescent="0.25">
      <c r="A20" s="710"/>
      <c r="B20" s="163" t="s">
        <v>243</v>
      </c>
      <c r="C20" s="149">
        <f t="shared" si="4"/>
        <v>0</v>
      </c>
      <c r="D20" s="150">
        <f t="shared" si="6"/>
        <v>0</v>
      </c>
      <c r="E20" s="151"/>
      <c r="F20" s="152"/>
      <c r="G20" s="153">
        <f t="shared" si="7"/>
        <v>0</v>
      </c>
      <c r="H20" s="57"/>
      <c r="I20" s="161"/>
      <c r="J20" s="150">
        <f t="shared" si="8"/>
        <v>0</v>
      </c>
      <c r="K20" s="151"/>
      <c r="L20" s="152"/>
      <c r="M20" s="150">
        <f t="shared" si="5"/>
        <v>0</v>
      </c>
      <c r="N20" s="151"/>
      <c r="O20" s="152"/>
      <c r="P20" s="150">
        <f t="shared" si="9"/>
        <v>0</v>
      </c>
      <c r="Q20" s="152"/>
    </row>
    <row r="21" spans="1:17" ht="57.75" customHeight="1" x14ac:dyDescent="0.25">
      <c r="A21" s="710"/>
      <c r="B21" s="163" t="s">
        <v>244</v>
      </c>
      <c r="C21" s="149">
        <f t="shared" si="4"/>
        <v>1</v>
      </c>
      <c r="D21" s="150">
        <f t="shared" si="6"/>
        <v>0</v>
      </c>
      <c r="E21" s="151"/>
      <c r="F21" s="152"/>
      <c r="G21" s="153">
        <f t="shared" si="7"/>
        <v>0</v>
      </c>
      <c r="H21" s="57"/>
      <c r="I21" s="161"/>
      <c r="J21" s="150">
        <f t="shared" si="8"/>
        <v>1</v>
      </c>
      <c r="K21" s="151">
        <v>1</v>
      </c>
      <c r="L21" s="152"/>
      <c r="M21" s="150">
        <f t="shared" si="5"/>
        <v>0</v>
      </c>
      <c r="N21" s="151"/>
      <c r="O21" s="152"/>
      <c r="P21" s="150">
        <f t="shared" si="9"/>
        <v>0</v>
      </c>
      <c r="Q21" s="152"/>
    </row>
    <row r="22" spans="1:17" ht="24.75" customHeight="1" x14ac:dyDescent="0.25">
      <c r="A22" s="710"/>
      <c r="B22" s="163" t="s">
        <v>245</v>
      </c>
      <c r="C22" s="149">
        <f t="shared" si="4"/>
        <v>0</v>
      </c>
      <c r="D22" s="150">
        <f t="shared" si="6"/>
        <v>0</v>
      </c>
      <c r="E22" s="151"/>
      <c r="F22" s="152"/>
      <c r="G22" s="153">
        <f t="shared" si="7"/>
        <v>0</v>
      </c>
      <c r="H22" s="57"/>
      <c r="I22" s="161"/>
      <c r="J22" s="150">
        <f t="shared" si="8"/>
        <v>0</v>
      </c>
      <c r="K22" s="151"/>
      <c r="L22" s="152"/>
      <c r="M22" s="150"/>
      <c r="N22" s="151"/>
      <c r="O22" s="152"/>
      <c r="P22" s="150"/>
      <c r="Q22" s="152"/>
    </row>
    <row r="23" spans="1:17" ht="24.75" customHeight="1" x14ac:dyDescent="0.25">
      <c r="A23" s="710"/>
      <c r="B23" s="163" t="s">
        <v>246</v>
      </c>
      <c r="C23" s="149">
        <f t="shared" si="4"/>
        <v>0</v>
      </c>
      <c r="D23" s="150">
        <f t="shared" si="6"/>
        <v>0</v>
      </c>
      <c r="E23" s="151"/>
      <c r="F23" s="152"/>
      <c r="G23" s="153">
        <f t="shared" si="7"/>
        <v>0</v>
      </c>
      <c r="H23" s="57"/>
      <c r="I23" s="161"/>
      <c r="J23" s="150">
        <f t="shared" si="8"/>
        <v>0</v>
      </c>
      <c r="K23" s="151"/>
      <c r="L23" s="152"/>
      <c r="M23" s="150"/>
      <c r="N23" s="151"/>
      <c r="O23" s="152"/>
      <c r="P23" s="150"/>
      <c r="Q23" s="152"/>
    </row>
    <row r="24" spans="1:17" ht="36.75" customHeight="1" x14ac:dyDescent="0.25">
      <c r="A24" s="710"/>
      <c r="B24" s="163" t="s">
        <v>247</v>
      </c>
      <c r="C24" s="149">
        <f t="shared" si="4"/>
        <v>0</v>
      </c>
      <c r="D24" s="150">
        <f t="shared" si="6"/>
        <v>0</v>
      </c>
      <c r="E24" s="151"/>
      <c r="F24" s="152"/>
      <c r="G24" s="153">
        <f t="shared" si="7"/>
        <v>0</v>
      </c>
      <c r="H24" s="57"/>
      <c r="I24" s="161"/>
      <c r="J24" s="150">
        <f t="shared" si="8"/>
        <v>0</v>
      </c>
      <c r="K24" s="151"/>
      <c r="L24" s="152"/>
      <c r="M24" s="150"/>
      <c r="N24" s="151"/>
      <c r="O24" s="152"/>
      <c r="P24" s="150"/>
      <c r="Q24" s="152"/>
    </row>
    <row r="25" spans="1:17" x14ac:dyDescent="0.25">
      <c r="A25" s="710"/>
      <c r="B25" s="164" t="s">
        <v>248</v>
      </c>
      <c r="C25" s="149">
        <f t="shared" si="4"/>
        <v>0</v>
      </c>
      <c r="D25" s="150">
        <f t="shared" si="6"/>
        <v>0</v>
      </c>
      <c r="E25" s="151"/>
      <c r="F25" s="152"/>
      <c r="G25" s="153">
        <f t="shared" si="7"/>
        <v>0</v>
      </c>
      <c r="H25" s="57"/>
      <c r="I25" s="161"/>
      <c r="J25" s="150">
        <f t="shared" si="8"/>
        <v>0</v>
      </c>
      <c r="K25" s="151"/>
      <c r="L25" s="152"/>
      <c r="M25" s="150">
        <f t="shared" si="5"/>
        <v>0</v>
      </c>
      <c r="N25" s="151"/>
      <c r="O25" s="152"/>
      <c r="P25" s="150">
        <f t="shared" si="9"/>
        <v>0</v>
      </c>
      <c r="Q25" s="152"/>
    </row>
    <row r="26" spans="1:17" ht="45" x14ac:dyDescent="0.25">
      <c r="A26" s="159">
        <v>3</v>
      </c>
      <c r="B26" s="160" t="s">
        <v>249</v>
      </c>
      <c r="C26" s="149">
        <f t="shared" si="4"/>
        <v>191</v>
      </c>
      <c r="D26" s="150">
        <f t="shared" si="6"/>
        <v>190</v>
      </c>
      <c r="E26" s="151">
        <v>146</v>
      </c>
      <c r="F26" s="152">
        <v>44</v>
      </c>
      <c r="G26" s="153">
        <f t="shared" si="7"/>
        <v>0</v>
      </c>
      <c r="H26" s="57"/>
      <c r="I26" s="161"/>
      <c r="J26" s="150">
        <f t="shared" si="8"/>
        <v>0</v>
      </c>
      <c r="K26" s="151"/>
      <c r="L26" s="152"/>
      <c r="M26" s="150">
        <f t="shared" si="5"/>
        <v>0</v>
      </c>
      <c r="N26" s="151"/>
      <c r="O26" s="152"/>
      <c r="P26" s="150">
        <f t="shared" si="9"/>
        <v>1</v>
      </c>
      <c r="Q26" s="152">
        <v>1</v>
      </c>
    </row>
    <row r="27" spans="1:17" ht="56.25" customHeight="1" x14ac:dyDescent="0.25">
      <c r="A27" s="159">
        <v>4</v>
      </c>
      <c r="B27" s="160" t="s">
        <v>250</v>
      </c>
      <c r="C27" s="149">
        <f t="shared" si="4"/>
        <v>4</v>
      </c>
      <c r="D27" s="150">
        <f t="shared" si="6"/>
        <v>4</v>
      </c>
      <c r="E27" s="151">
        <v>3</v>
      </c>
      <c r="F27" s="152">
        <v>1</v>
      </c>
      <c r="G27" s="153">
        <f t="shared" si="7"/>
        <v>0</v>
      </c>
      <c r="H27" s="57"/>
      <c r="I27" s="161"/>
      <c r="J27" s="150">
        <f t="shared" si="8"/>
        <v>0</v>
      </c>
      <c r="K27" s="151"/>
      <c r="L27" s="152"/>
      <c r="M27" s="150">
        <f t="shared" si="5"/>
        <v>0</v>
      </c>
      <c r="N27" s="151"/>
      <c r="O27" s="152"/>
      <c r="P27" s="150">
        <f t="shared" si="9"/>
        <v>0</v>
      </c>
      <c r="Q27" s="152"/>
    </row>
    <row r="28" spans="1:17" ht="67.5" x14ac:dyDescent="0.25">
      <c r="A28" s="159">
        <v>5</v>
      </c>
      <c r="B28" s="160" t="s">
        <v>251</v>
      </c>
      <c r="C28" s="149">
        <f t="shared" si="4"/>
        <v>15</v>
      </c>
      <c r="D28" s="150">
        <f t="shared" si="6"/>
        <v>12</v>
      </c>
      <c r="E28" s="151">
        <v>10</v>
      </c>
      <c r="F28" s="152">
        <v>2</v>
      </c>
      <c r="G28" s="153">
        <f t="shared" si="7"/>
        <v>0</v>
      </c>
      <c r="H28" s="57"/>
      <c r="I28" s="161"/>
      <c r="J28" s="150">
        <f t="shared" si="8"/>
        <v>2</v>
      </c>
      <c r="K28" s="151">
        <v>1</v>
      </c>
      <c r="L28" s="152">
        <v>1</v>
      </c>
      <c r="M28" s="150">
        <f t="shared" si="5"/>
        <v>1</v>
      </c>
      <c r="N28" s="151">
        <v>1</v>
      </c>
      <c r="O28" s="152"/>
      <c r="P28" s="150">
        <f t="shared" si="9"/>
        <v>0</v>
      </c>
      <c r="Q28" s="152"/>
    </row>
    <row r="29" spans="1:17" ht="101.25" x14ac:dyDescent="0.25">
      <c r="A29" s="159">
        <v>6</v>
      </c>
      <c r="B29" s="160" t="s">
        <v>252</v>
      </c>
      <c r="C29" s="149">
        <f t="shared" si="4"/>
        <v>13</v>
      </c>
      <c r="D29" s="150">
        <f t="shared" si="6"/>
        <v>12</v>
      </c>
      <c r="E29" s="151">
        <v>9</v>
      </c>
      <c r="F29" s="152">
        <v>3</v>
      </c>
      <c r="G29" s="153">
        <f t="shared" si="7"/>
        <v>0</v>
      </c>
      <c r="H29" s="57"/>
      <c r="I29" s="161"/>
      <c r="J29" s="150">
        <f t="shared" si="8"/>
        <v>0</v>
      </c>
      <c r="K29" s="151"/>
      <c r="L29" s="152"/>
      <c r="M29" s="150">
        <f t="shared" si="5"/>
        <v>1</v>
      </c>
      <c r="N29" s="151">
        <v>1</v>
      </c>
      <c r="O29" s="152"/>
      <c r="P29" s="150">
        <f t="shared" si="9"/>
        <v>0</v>
      </c>
      <c r="Q29" s="152"/>
    </row>
    <row r="30" spans="1:17" ht="45" x14ac:dyDescent="0.25">
      <c r="A30" s="159">
        <v>7</v>
      </c>
      <c r="B30" s="160" t="s">
        <v>253</v>
      </c>
      <c r="C30" s="149">
        <f t="shared" si="4"/>
        <v>344</v>
      </c>
      <c r="D30" s="150">
        <f t="shared" si="6"/>
        <v>325</v>
      </c>
      <c r="E30" s="151">
        <v>308</v>
      </c>
      <c r="F30" s="152">
        <v>17</v>
      </c>
      <c r="G30" s="153">
        <f t="shared" si="7"/>
        <v>6</v>
      </c>
      <c r="H30" s="57">
        <v>4</v>
      </c>
      <c r="I30" s="161">
        <v>2</v>
      </c>
      <c r="J30" s="150">
        <f t="shared" si="8"/>
        <v>9</v>
      </c>
      <c r="K30" s="151">
        <v>9</v>
      </c>
      <c r="L30" s="152"/>
      <c r="M30" s="150">
        <f t="shared" si="5"/>
        <v>4</v>
      </c>
      <c r="N30" s="151">
        <v>4</v>
      </c>
      <c r="O30" s="152"/>
      <c r="P30" s="150">
        <f t="shared" si="9"/>
        <v>0</v>
      </c>
      <c r="Q30" s="152"/>
    </row>
    <row r="31" spans="1:17" ht="45" x14ac:dyDescent="0.25">
      <c r="A31" s="159">
        <v>8</v>
      </c>
      <c r="B31" s="160" t="s">
        <v>254</v>
      </c>
      <c r="C31" s="149">
        <f t="shared" si="4"/>
        <v>3</v>
      </c>
      <c r="D31" s="150">
        <f t="shared" si="6"/>
        <v>2</v>
      </c>
      <c r="E31" s="151">
        <v>2</v>
      </c>
      <c r="F31" s="152"/>
      <c r="G31" s="153">
        <f t="shared" si="7"/>
        <v>0</v>
      </c>
      <c r="H31" s="57"/>
      <c r="I31" s="161"/>
      <c r="J31" s="150">
        <f t="shared" si="8"/>
        <v>0</v>
      </c>
      <c r="K31" s="151"/>
      <c r="L31" s="152"/>
      <c r="M31" s="150">
        <f t="shared" si="5"/>
        <v>0</v>
      </c>
      <c r="N31" s="151"/>
      <c r="O31" s="152"/>
      <c r="P31" s="150">
        <f t="shared" si="9"/>
        <v>1</v>
      </c>
      <c r="Q31" s="152">
        <v>1</v>
      </c>
    </row>
    <row r="32" spans="1:17" ht="60.75" customHeight="1" x14ac:dyDescent="0.25">
      <c r="A32" s="159">
        <v>9</v>
      </c>
      <c r="B32" s="160" t="s">
        <v>255</v>
      </c>
      <c r="C32" s="149">
        <f t="shared" si="4"/>
        <v>0</v>
      </c>
      <c r="D32" s="150">
        <f t="shared" si="6"/>
        <v>0</v>
      </c>
      <c r="E32" s="151"/>
      <c r="F32" s="152"/>
      <c r="G32" s="153">
        <f t="shared" si="7"/>
        <v>0</v>
      </c>
      <c r="H32" s="57"/>
      <c r="I32" s="161"/>
      <c r="J32" s="150">
        <f t="shared" si="8"/>
        <v>0</v>
      </c>
      <c r="K32" s="151"/>
      <c r="L32" s="152"/>
      <c r="M32" s="150">
        <f t="shared" si="5"/>
        <v>0</v>
      </c>
      <c r="N32" s="151"/>
      <c r="O32" s="152"/>
      <c r="P32" s="150">
        <f t="shared" si="9"/>
        <v>0</v>
      </c>
      <c r="Q32" s="152"/>
    </row>
    <row r="33" spans="1:17" ht="56.25" customHeight="1" x14ac:dyDescent="0.25">
      <c r="A33" s="159">
        <v>10</v>
      </c>
      <c r="B33" s="160" t="s">
        <v>256</v>
      </c>
      <c r="C33" s="149">
        <f t="shared" si="4"/>
        <v>19</v>
      </c>
      <c r="D33" s="150">
        <f t="shared" si="6"/>
        <v>14</v>
      </c>
      <c r="E33" s="151">
        <v>10</v>
      </c>
      <c r="F33" s="152">
        <v>4</v>
      </c>
      <c r="G33" s="153">
        <f t="shared" si="7"/>
        <v>0</v>
      </c>
      <c r="H33" s="57"/>
      <c r="I33" s="161"/>
      <c r="J33" s="150">
        <f t="shared" si="8"/>
        <v>0</v>
      </c>
      <c r="K33" s="151"/>
      <c r="L33" s="152"/>
      <c r="M33" s="150">
        <f t="shared" si="5"/>
        <v>2</v>
      </c>
      <c r="N33" s="151">
        <v>2</v>
      </c>
      <c r="O33" s="152"/>
      <c r="P33" s="150">
        <f t="shared" si="9"/>
        <v>3</v>
      </c>
      <c r="Q33" s="152">
        <v>3</v>
      </c>
    </row>
    <row r="34" spans="1:17" ht="25.5" customHeight="1" x14ac:dyDescent="0.25">
      <c r="A34" s="159"/>
      <c r="B34" s="160" t="s">
        <v>257</v>
      </c>
      <c r="C34" s="149">
        <f>G34+J34+D34+M34+P34</f>
        <v>1</v>
      </c>
      <c r="D34" s="150">
        <f>E34+F34</f>
        <v>1</v>
      </c>
      <c r="E34" s="151">
        <v>1</v>
      </c>
      <c r="F34" s="152"/>
      <c r="G34" s="153">
        <f>H34+I34</f>
        <v>0</v>
      </c>
      <c r="H34" s="57"/>
      <c r="I34" s="161"/>
      <c r="J34" s="150">
        <f>K34+L34</f>
        <v>0</v>
      </c>
      <c r="K34" s="151"/>
      <c r="L34" s="152"/>
      <c r="M34" s="150">
        <f>N34+O34</f>
        <v>0</v>
      </c>
      <c r="N34" s="151"/>
      <c r="O34" s="152"/>
      <c r="P34" s="150">
        <f>Q34</f>
        <v>0</v>
      </c>
      <c r="Q34" s="152"/>
    </row>
    <row r="35" spans="1:17" ht="25.5" customHeight="1" x14ac:dyDescent="0.25">
      <c r="A35" s="215"/>
      <c r="B35" s="220" t="s">
        <v>406</v>
      </c>
      <c r="C35" s="149">
        <f>G35+J35+D35+M35+P35</f>
        <v>1</v>
      </c>
      <c r="D35" s="150">
        <f>E35+F35</f>
        <v>1</v>
      </c>
      <c r="E35" s="151">
        <v>1</v>
      </c>
      <c r="F35" s="152"/>
      <c r="G35" s="153"/>
      <c r="H35" s="57"/>
      <c r="I35" s="161"/>
      <c r="J35" s="150"/>
      <c r="K35" s="151"/>
      <c r="L35" s="152"/>
      <c r="M35" s="150"/>
      <c r="N35" s="151"/>
      <c r="O35" s="152"/>
      <c r="P35" s="150"/>
      <c r="Q35" s="152"/>
    </row>
    <row r="36" spans="1:17" ht="25.5" customHeight="1" x14ac:dyDescent="0.25">
      <c r="A36" s="215"/>
      <c r="B36" s="160" t="s">
        <v>407</v>
      </c>
      <c r="C36" s="149">
        <f>G36+J36+D36+M36+P36</f>
        <v>1</v>
      </c>
      <c r="D36" s="150">
        <f>E36+F36</f>
        <v>1</v>
      </c>
      <c r="E36" s="151"/>
      <c r="F36" s="152">
        <v>1</v>
      </c>
      <c r="G36" s="153"/>
      <c r="H36" s="57"/>
      <c r="I36" s="161"/>
      <c r="J36" s="150"/>
      <c r="K36" s="151"/>
      <c r="L36" s="152"/>
      <c r="M36" s="150"/>
      <c r="N36" s="151"/>
      <c r="O36" s="152"/>
      <c r="P36" s="150"/>
      <c r="Q36" s="152"/>
    </row>
    <row r="37" spans="1:17" x14ac:dyDescent="0.25">
      <c r="A37" s="159"/>
      <c r="B37" s="164" t="s">
        <v>258</v>
      </c>
      <c r="C37" s="149">
        <f t="shared" si="4"/>
        <v>0</v>
      </c>
      <c r="D37" s="150">
        <f t="shared" si="6"/>
        <v>0</v>
      </c>
      <c r="E37" s="151"/>
      <c r="F37" s="152"/>
      <c r="G37" s="153">
        <f t="shared" si="7"/>
        <v>0</v>
      </c>
      <c r="H37" s="57"/>
      <c r="I37" s="161"/>
      <c r="J37" s="150">
        <f t="shared" si="8"/>
        <v>0</v>
      </c>
      <c r="K37" s="151"/>
      <c r="L37" s="152"/>
      <c r="M37" s="150">
        <f t="shared" si="5"/>
        <v>0</v>
      </c>
      <c r="N37" s="151"/>
      <c r="O37" s="152"/>
      <c r="P37" s="150">
        <f t="shared" si="9"/>
        <v>0</v>
      </c>
      <c r="Q37" s="152"/>
    </row>
    <row r="38" spans="1:17" ht="22.5" x14ac:dyDescent="0.25">
      <c r="A38" s="159">
        <v>11</v>
      </c>
      <c r="B38" s="160" t="s">
        <v>259</v>
      </c>
      <c r="C38" s="149">
        <f>G38+J38+D38+M38+P38</f>
        <v>11</v>
      </c>
      <c r="D38" s="150">
        <f>E38+F38</f>
        <v>11</v>
      </c>
      <c r="E38" s="151">
        <v>10</v>
      </c>
      <c r="F38" s="152">
        <v>1</v>
      </c>
      <c r="G38" s="153">
        <f>H38+I38</f>
        <v>0</v>
      </c>
      <c r="H38" s="57"/>
      <c r="I38" s="161"/>
      <c r="J38" s="150">
        <f>K38+L38</f>
        <v>0</v>
      </c>
      <c r="K38" s="151"/>
      <c r="L38" s="152"/>
      <c r="M38" s="150">
        <f>N38+O38</f>
        <v>0</v>
      </c>
      <c r="N38" s="151"/>
      <c r="O38" s="152"/>
      <c r="P38" s="150">
        <f>Q38</f>
        <v>0</v>
      </c>
      <c r="Q38" s="152"/>
    </row>
    <row r="39" spans="1:17" ht="29.25" customHeight="1" x14ac:dyDescent="0.25">
      <c r="A39" s="159">
        <v>12</v>
      </c>
      <c r="B39" s="160" t="s">
        <v>260</v>
      </c>
      <c r="C39" s="149">
        <f>G39+J39+D39+M39+P39</f>
        <v>9</v>
      </c>
      <c r="D39" s="150">
        <f>E39+F39</f>
        <v>6</v>
      </c>
      <c r="E39" s="151">
        <v>4</v>
      </c>
      <c r="F39" s="152">
        <v>2</v>
      </c>
      <c r="G39" s="153">
        <f>H39+I39</f>
        <v>0</v>
      </c>
      <c r="H39" s="57"/>
      <c r="I39" s="161"/>
      <c r="J39" s="150">
        <f>K39+L39</f>
        <v>2</v>
      </c>
      <c r="K39" s="151">
        <v>1</v>
      </c>
      <c r="L39" s="152">
        <v>1</v>
      </c>
      <c r="M39" s="150">
        <f>N39+O39</f>
        <v>1</v>
      </c>
      <c r="N39" s="151">
        <v>1</v>
      </c>
      <c r="O39" s="152"/>
      <c r="P39" s="150">
        <f>Q39</f>
        <v>0</v>
      </c>
      <c r="Q39" s="152"/>
    </row>
    <row r="40" spans="1:17" ht="22.5" x14ac:dyDescent="0.25">
      <c r="A40" s="159">
        <v>13</v>
      </c>
      <c r="B40" s="160" t="s">
        <v>261</v>
      </c>
      <c r="C40" s="149">
        <f>G40+J40+D40+M40+P40</f>
        <v>5</v>
      </c>
      <c r="D40" s="150">
        <f>E40+F40</f>
        <v>5</v>
      </c>
      <c r="E40" s="151">
        <v>4</v>
      </c>
      <c r="F40" s="152">
        <v>1</v>
      </c>
      <c r="G40" s="153">
        <f>H40+I40</f>
        <v>0</v>
      </c>
      <c r="H40" s="57"/>
      <c r="I40" s="161"/>
      <c r="J40" s="150">
        <f>K40+L40</f>
        <v>0</v>
      </c>
      <c r="K40" s="151"/>
      <c r="L40" s="152"/>
      <c r="M40" s="150">
        <f>N40+O40</f>
        <v>0</v>
      </c>
      <c r="N40" s="151"/>
      <c r="O40" s="152"/>
      <c r="P40" s="150">
        <f>Q40</f>
        <v>0</v>
      </c>
      <c r="Q40" s="152"/>
    </row>
    <row r="41" spans="1:17" ht="67.5" x14ac:dyDescent="0.25">
      <c r="A41" s="710">
        <v>14</v>
      </c>
      <c r="B41" s="160" t="s">
        <v>262</v>
      </c>
      <c r="C41" s="149">
        <f t="shared" si="4"/>
        <v>100</v>
      </c>
      <c r="D41" s="150">
        <f t="shared" si="6"/>
        <v>95</v>
      </c>
      <c r="E41" s="151">
        <v>77</v>
      </c>
      <c r="F41" s="152">
        <v>18</v>
      </c>
      <c r="G41" s="153">
        <f t="shared" si="7"/>
        <v>0</v>
      </c>
      <c r="H41" s="57"/>
      <c r="I41" s="161"/>
      <c r="J41" s="150">
        <f t="shared" si="8"/>
        <v>1</v>
      </c>
      <c r="K41" s="151">
        <v>1</v>
      </c>
      <c r="L41" s="152"/>
      <c r="M41" s="150">
        <f t="shared" si="5"/>
        <v>1</v>
      </c>
      <c r="N41" s="151">
        <v>1</v>
      </c>
      <c r="O41" s="152"/>
      <c r="P41" s="150">
        <f t="shared" si="9"/>
        <v>3</v>
      </c>
      <c r="Q41" s="152">
        <v>3</v>
      </c>
    </row>
    <row r="42" spans="1:17" ht="22.5" x14ac:dyDescent="0.25">
      <c r="A42" s="710"/>
      <c r="B42" s="162" t="s">
        <v>263</v>
      </c>
      <c r="C42" s="149">
        <f t="shared" si="4"/>
        <v>5</v>
      </c>
      <c r="D42" s="150">
        <f t="shared" si="6"/>
        <v>4</v>
      </c>
      <c r="E42" s="151">
        <v>4</v>
      </c>
      <c r="F42" s="152"/>
      <c r="G42" s="153">
        <f t="shared" si="7"/>
        <v>0</v>
      </c>
      <c r="H42" s="57"/>
      <c r="I42" s="161"/>
      <c r="J42" s="150">
        <f t="shared" si="8"/>
        <v>0</v>
      </c>
      <c r="K42" s="151"/>
      <c r="L42" s="152"/>
      <c r="M42" s="150">
        <f t="shared" si="5"/>
        <v>1</v>
      </c>
      <c r="N42" s="151">
        <v>1</v>
      </c>
      <c r="O42" s="152"/>
      <c r="P42" s="150">
        <f t="shared" si="9"/>
        <v>0</v>
      </c>
      <c r="Q42" s="152"/>
    </row>
    <row r="43" spans="1:17" x14ac:dyDescent="0.25">
      <c r="A43" s="710"/>
      <c r="B43" s="165" t="s">
        <v>264</v>
      </c>
      <c r="C43" s="149">
        <f t="shared" si="4"/>
        <v>2</v>
      </c>
      <c r="D43" s="150">
        <f t="shared" si="6"/>
        <v>2</v>
      </c>
      <c r="E43" s="151">
        <v>1</v>
      </c>
      <c r="F43" s="152">
        <v>1</v>
      </c>
      <c r="G43" s="153">
        <f t="shared" si="7"/>
        <v>0</v>
      </c>
      <c r="H43" s="57"/>
      <c r="I43" s="161"/>
      <c r="J43" s="150">
        <f t="shared" si="8"/>
        <v>0</v>
      </c>
      <c r="K43" s="151"/>
      <c r="L43" s="152"/>
      <c r="M43" s="150">
        <f t="shared" si="5"/>
        <v>0</v>
      </c>
      <c r="N43" s="151"/>
      <c r="O43" s="152"/>
      <c r="P43" s="150">
        <f t="shared" si="9"/>
        <v>0</v>
      </c>
      <c r="Q43" s="152"/>
    </row>
    <row r="44" spans="1:17" ht="21.75" customHeight="1" x14ac:dyDescent="0.25">
      <c r="A44" s="710"/>
      <c r="B44" s="163" t="s">
        <v>265</v>
      </c>
      <c r="C44" s="149">
        <f t="shared" si="4"/>
        <v>0</v>
      </c>
      <c r="D44" s="150">
        <f t="shared" si="6"/>
        <v>0</v>
      </c>
      <c r="E44" s="151"/>
      <c r="F44" s="152"/>
      <c r="G44" s="153">
        <f t="shared" si="7"/>
        <v>0</v>
      </c>
      <c r="H44" s="57"/>
      <c r="I44" s="161"/>
      <c r="J44" s="150">
        <f t="shared" si="8"/>
        <v>0</v>
      </c>
      <c r="K44" s="151"/>
      <c r="L44" s="152"/>
      <c r="M44" s="150">
        <f t="shared" si="5"/>
        <v>0</v>
      </c>
      <c r="N44" s="151"/>
      <c r="O44" s="152"/>
      <c r="P44" s="150">
        <f t="shared" si="9"/>
        <v>0</v>
      </c>
      <c r="Q44" s="152"/>
    </row>
    <row r="45" spans="1:17" x14ac:dyDescent="0.25">
      <c r="A45" s="710"/>
      <c r="B45" s="163" t="s">
        <v>266</v>
      </c>
      <c r="C45" s="149">
        <f t="shared" si="4"/>
        <v>9</v>
      </c>
      <c r="D45" s="150">
        <f t="shared" si="6"/>
        <v>9</v>
      </c>
      <c r="E45" s="151">
        <v>7</v>
      </c>
      <c r="F45" s="152">
        <v>2</v>
      </c>
      <c r="G45" s="153">
        <f t="shared" si="7"/>
        <v>0</v>
      </c>
      <c r="H45" s="57"/>
      <c r="I45" s="161"/>
      <c r="J45" s="150">
        <f t="shared" si="8"/>
        <v>0</v>
      </c>
      <c r="K45" s="151"/>
      <c r="L45" s="152"/>
      <c r="M45" s="150">
        <f t="shared" si="5"/>
        <v>0</v>
      </c>
      <c r="N45" s="151"/>
      <c r="O45" s="152"/>
      <c r="P45" s="150">
        <f t="shared" si="9"/>
        <v>0</v>
      </c>
      <c r="Q45" s="152"/>
    </row>
    <row r="46" spans="1:17" ht="22.5" x14ac:dyDescent="0.25">
      <c r="A46" s="710"/>
      <c r="B46" s="163" t="s">
        <v>267</v>
      </c>
      <c r="C46" s="149">
        <f t="shared" si="4"/>
        <v>0</v>
      </c>
      <c r="D46" s="150">
        <f t="shared" si="6"/>
        <v>0</v>
      </c>
      <c r="E46" s="151"/>
      <c r="F46" s="152"/>
      <c r="G46" s="153">
        <f t="shared" si="7"/>
        <v>0</v>
      </c>
      <c r="H46" s="57"/>
      <c r="I46" s="161"/>
      <c r="J46" s="150">
        <f t="shared" si="8"/>
        <v>0</v>
      </c>
      <c r="K46" s="151"/>
      <c r="L46" s="152"/>
      <c r="M46" s="150">
        <f t="shared" si="5"/>
        <v>0</v>
      </c>
      <c r="N46" s="151"/>
      <c r="O46" s="152"/>
      <c r="P46" s="150">
        <f t="shared" si="9"/>
        <v>0</v>
      </c>
      <c r="Q46" s="152"/>
    </row>
    <row r="47" spans="1:17" ht="24" customHeight="1" x14ac:dyDescent="0.25">
      <c r="A47" s="710"/>
      <c r="B47" s="163" t="s">
        <v>268</v>
      </c>
      <c r="C47" s="149">
        <f t="shared" si="4"/>
        <v>2</v>
      </c>
      <c r="D47" s="150">
        <f t="shared" si="6"/>
        <v>2</v>
      </c>
      <c r="E47" s="151">
        <v>1</v>
      </c>
      <c r="F47" s="152">
        <v>1</v>
      </c>
      <c r="G47" s="153">
        <f t="shared" si="7"/>
        <v>0</v>
      </c>
      <c r="H47" s="57"/>
      <c r="I47" s="161"/>
      <c r="J47" s="150">
        <f t="shared" si="8"/>
        <v>0</v>
      </c>
      <c r="K47" s="151"/>
      <c r="L47" s="152"/>
      <c r="M47" s="150">
        <f t="shared" si="5"/>
        <v>0</v>
      </c>
      <c r="N47" s="151"/>
      <c r="O47" s="152"/>
      <c r="P47" s="150">
        <f t="shared" si="9"/>
        <v>0</v>
      </c>
      <c r="Q47" s="152"/>
    </row>
    <row r="48" spans="1:17" ht="33.75" x14ac:dyDescent="0.25">
      <c r="A48" s="710"/>
      <c r="B48" s="163" t="s">
        <v>269</v>
      </c>
      <c r="C48" s="149">
        <f t="shared" si="4"/>
        <v>0</v>
      </c>
      <c r="D48" s="150">
        <f t="shared" si="6"/>
        <v>0</v>
      </c>
      <c r="E48" s="151"/>
      <c r="F48" s="152"/>
      <c r="G48" s="153">
        <f t="shared" si="7"/>
        <v>0</v>
      </c>
      <c r="H48" s="57"/>
      <c r="I48" s="161"/>
      <c r="J48" s="150">
        <f t="shared" si="8"/>
        <v>0</v>
      </c>
      <c r="K48" s="151"/>
      <c r="L48" s="152"/>
      <c r="M48" s="150">
        <f t="shared" si="5"/>
        <v>0</v>
      </c>
      <c r="N48" s="151"/>
      <c r="O48" s="152"/>
      <c r="P48" s="150">
        <f t="shared" si="9"/>
        <v>0</v>
      </c>
      <c r="Q48" s="152"/>
    </row>
    <row r="49" spans="1:17" ht="22.5" x14ac:dyDescent="0.25">
      <c r="A49" s="710"/>
      <c r="B49" s="163" t="s">
        <v>270</v>
      </c>
      <c r="C49" s="149">
        <f t="shared" si="4"/>
        <v>4</v>
      </c>
      <c r="D49" s="150">
        <f t="shared" si="6"/>
        <v>4</v>
      </c>
      <c r="E49" s="151">
        <v>4</v>
      </c>
      <c r="F49" s="152"/>
      <c r="G49" s="153">
        <f t="shared" si="7"/>
        <v>0</v>
      </c>
      <c r="H49" s="57"/>
      <c r="I49" s="161"/>
      <c r="J49" s="150">
        <f t="shared" si="8"/>
        <v>0</v>
      </c>
      <c r="K49" s="151"/>
      <c r="L49" s="152"/>
      <c r="M49" s="150">
        <f t="shared" si="5"/>
        <v>0</v>
      </c>
      <c r="N49" s="151"/>
      <c r="O49" s="152"/>
      <c r="P49" s="150">
        <f t="shared" si="9"/>
        <v>0</v>
      </c>
      <c r="Q49" s="152"/>
    </row>
    <row r="50" spans="1:17" ht="22.5" x14ac:dyDescent="0.25">
      <c r="A50" s="710"/>
      <c r="B50" s="163" t="s">
        <v>271</v>
      </c>
      <c r="C50" s="149">
        <f t="shared" si="4"/>
        <v>0</v>
      </c>
      <c r="D50" s="150">
        <f t="shared" si="6"/>
        <v>0</v>
      </c>
      <c r="E50" s="151"/>
      <c r="F50" s="152"/>
      <c r="G50" s="153">
        <f t="shared" si="7"/>
        <v>0</v>
      </c>
      <c r="H50" s="57"/>
      <c r="I50" s="161"/>
      <c r="J50" s="150">
        <f t="shared" si="8"/>
        <v>0</v>
      </c>
      <c r="K50" s="151"/>
      <c r="L50" s="152"/>
      <c r="M50" s="150">
        <f t="shared" si="5"/>
        <v>0</v>
      </c>
      <c r="N50" s="151"/>
      <c r="O50" s="152"/>
      <c r="P50" s="150">
        <f t="shared" si="9"/>
        <v>0</v>
      </c>
      <c r="Q50" s="152"/>
    </row>
    <row r="51" spans="1:17" ht="67.5" customHeight="1" x14ac:dyDescent="0.25">
      <c r="A51" s="710"/>
      <c r="B51" s="163" t="s">
        <v>272</v>
      </c>
      <c r="C51" s="149">
        <f t="shared" si="4"/>
        <v>1</v>
      </c>
      <c r="D51" s="150">
        <f t="shared" si="6"/>
        <v>1</v>
      </c>
      <c r="E51" s="151">
        <v>1</v>
      </c>
      <c r="F51" s="152"/>
      <c r="G51" s="153">
        <f t="shared" si="7"/>
        <v>0</v>
      </c>
      <c r="H51" s="57"/>
      <c r="I51" s="161"/>
      <c r="J51" s="150">
        <f t="shared" si="8"/>
        <v>0</v>
      </c>
      <c r="K51" s="151"/>
      <c r="L51" s="152"/>
      <c r="M51" s="150">
        <f t="shared" si="5"/>
        <v>0</v>
      </c>
      <c r="N51" s="151"/>
      <c r="O51" s="152"/>
      <c r="P51" s="150">
        <f t="shared" si="9"/>
        <v>0</v>
      </c>
      <c r="Q51" s="152"/>
    </row>
    <row r="52" spans="1:17" ht="36.75" customHeight="1" x14ac:dyDescent="0.25">
      <c r="A52" s="710"/>
      <c r="B52" s="163" t="s">
        <v>273</v>
      </c>
      <c r="C52" s="149">
        <f t="shared" si="4"/>
        <v>2</v>
      </c>
      <c r="D52" s="150">
        <f t="shared" si="6"/>
        <v>2</v>
      </c>
      <c r="E52" s="151">
        <v>2</v>
      </c>
      <c r="F52" s="152"/>
      <c r="G52" s="153">
        <f t="shared" si="7"/>
        <v>0</v>
      </c>
      <c r="H52" s="57"/>
      <c r="I52" s="161"/>
      <c r="J52" s="150">
        <f t="shared" si="8"/>
        <v>0</v>
      </c>
      <c r="K52" s="151"/>
      <c r="L52" s="152"/>
      <c r="M52" s="150">
        <f t="shared" si="5"/>
        <v>0</v>
      </c>
      <c r="N52" s="151"/>
      <c r="O52" s="152"/>
      <c r="P52" s="150">
        <f t="shared" si="9"/>
        <v>0</v>
      </c>
      <c r="Q52" s="152"/>
    </row>
    <row r="53" spans="1:17" ht="24.75" customHeight="1" x14ac:dyDescent="0.25">
      <c r="A53" s="710"/>
      <c r="B53" s="163" t="s">
        <v>274</v>
      </c>
      <c r="C53" s="149">
        <f t="shared" si="4"/>
        <v>2</v>
      </c>
      <c r="D53" s="150">
        <f t="shared" si="6"/>
        <v>2</v>
      </c>
      <c r="E53" s="151">
        <v>1</v>
      </c>
      <c r="F53" s="152">
        <v>1</v>
      </c>
      <c r="G53" s="153">
        <f t="shared" si="7"/>
        <v>0</v>
      </c>
      <c r="H53" s="57"/>
      <c r="I53" s="161"/>
      <c r="J53" s="150">
        <f t="shared" si="8"/>
        <v>0</v>
      </c>
      <c r="K53" s="151"/>
      <c r="L53" s="152"/>
      <c r="M53" s="150">
        <f t="shared" si="5"/>
        <v>0</v>
      </c>
      <c r="N53" s="151"/>
      <c r="O53" s="152"/>
      <c r="P53" s="150">
        <f t="shared" si="9"/>
        <v>0</v>
      </c>
      <c r="Q53" s="152"/>
    </row>
    <row r="54" spans="1:17" ht="24.75" customHeight="1" x14ac:dyDescent="0.25">
      <c r="A54" s="710"/>
      <c r="B54" s="163" t="s">
        <v>275</v>
      </c>
      <c r="C54" s="149">
        <f t="shared" si="4"/>
        <v>0</v>
      </c>
      <c r="D54" s="150">
        <f t="shared" si="6"/>
        <v>0</v>
      </c>
      <c r="E54" s="151"/>
      <c r="F54" s="152"/>
      <c r="G54" s="153">
        <f t="shared" si="7"/>
        <v>0</v>
      </c>
      <c r="H54" s="57"/>
      <c r="I54" s="161"/>
      <c r="J54" s="150">
        <f t="shared" si="8"/>
        <v>0</v>
      </c>
      <c r="K54" s="151"/>
      <c r="L54" s="152"/>
      <c r="M54" s="150">
        <f t="shared" si="5"/>
        <v>0</v>
      </c>
      <c r="N54" s="151"/>
      <c r="O54" s="152"/>
      <c r="P54" s="150">
        <f t="shared" si="9"/>
        <v>0</v>
      </c>
      <c r="Q54" s="152"/>
    </row>
    <row r="55" spans="1:17" ht="21.75" customHeight="1" x14ac:dyDescent="0.25">
      <c r="A55" s="710"/>
      <c r="B55" s="163" t="s">
        <v>276</v>
      </c>
      <c r="C55" s="149">
        <f t="shared" si="4"/>
        <v>1</v>
      </c>
      <c r="D55" s="150">
        <f t="shared" si="6"/>
        <v>1</v>
      </c>
      <c r="E55" s="151">
        <v>1</v>
      </c>
      <c r="F55" s="152"/>
      <c r="G55" s="153">
        <f t="shared" si="7"/>
        <v>0</v>
      </c>
      <c r="H55" s="57"/>
      <c r="I55" s="161"/>
      <c r="J55" s="150">
        <f t="shared" si="8"/>
        <v>0</v>
      </c>
      <c r="K55" s="151"/>
      <c r="L55" s="152"/>
      <c r="M55" s="150">
        <f t="shared" si="5"/>
        <v>0</v>
      </c>
      <c r="N55" s="151"/>
      <c r="O55" s="152"/>
      <c r="P55" s="150">
        <f t="shared" si="9"/>
        <v>0</v>
      </c>
      <c r="Q55" s="152"/>
    </row>
    <row r="56" spans="1:17" ht="24.75" customHeight="1" x14ac:dyDescent="0.25">
      <c r="A56" s="710"/>
      <c r="B56" s="163" t="s">
        <v>277</v>
      </c>
      <c r="C56" s="149">
        <f t="shared" si="4"/>
        <v>4</v>
      </c>
      <c r="D56" s="150">
        <f t="shared" si="6"/>
        <v>4</v>
      </c>
      <c r="E56" s="151">
        <v>3</v>
      </c>
      <c r="F56" s="152">
        <v>1</v>
      </c>
      <c r="G56" s="153">
        <f t="shared" si="7"/>
        <v>0</v>
      </c>
      <c r="H56" s="57"/>
      <c r="I56" s="161"/>
      <c r="J56" s="150">
        <f t="shared" si="8"/>
        <v>0</v>
      </c>
      <c r="K56" s="151"/>
      <c r="L56" s="152"/>
      <c r="M56" s="150">
        <f t="shared" si="5"/>
        <v>0</v>
      </c>
      <c r="N56" s="151"/>
      <c r="O56" s="152"/>
      <c r="P56" s="150">
        <f t="shared" si="9"/>
        <v>0</v>
      </c>
      <c r="Q56" s="152"/>
    </row>
    <row r="57" spans="1:17" ht="39.75" customHeight="1" x14ac:dyDescent="0.25">
      <c r="A57" s="710"/>
      <c r="B57" s="163" t="s">
        <v>278</v>
      </c>
      <c r="C57" s="149">
        <f t="shared" si="4"/>
        <v>3</v>
      </c>
      <c r="D57" s="150">
        <f t="shared" si="6"/>
        <v>0</v>
      </c>
      <c r="E57" s="151"/>
      <c r="F57" s="152"/>
      <c r="G57" s="153">
        <f t="shared" si="7"/>
        <v>0</v>
      </c>
      <c r="H57" s="57"/>
      <c r="I57" s="161"/>
      <c r="J57" s="150">
        <f t="shared" si="8"/>
        <v>0</v>
      </c>
      <c r="K57" s="151"/>
      <c r="L57" s="152"/>
      <c r="M57" s="150">
        <f t="shared" si="5"/>
        <v>0</v>
      </c>
      <c r="N57" s="151"/>
      <c r="O57" s="152"/>
      <c r="P57" s="150">
        <f t="shared" si="9"/>
        <v>3</v>
      </c>
      <c r="Q57" s="152">
        <v>3</v>
      </c>
    </row>
    <row r="58" spans="1:17" x14ac:dyDescent="0.25">
      <c r="A58" s="710"/>
      <c r="B58" s="164" t="s">
        <v>248</v>
      </c>
      <c r="C58" s="149">
        <f t="shared" si="4"/>
        <v>0</v>
      </c>
      <c r="D58" s="150">
        <f t="shared" si="6"/>
        <v>0</v>
      </c>
      <c r="E58" s="151"/>
      <c r="F58" s="152"/>
      <c r="G58" s="153">
        <f t="shared" si="7"/>
        <v>0</v>
      </c>
      <c r="H58" s="57"/>
      <c r="I58" s="161"/>
      <c r="J58" s="150">
        <f t="shared" si="8"/>
        <v>0</v>
      </c>
      <c r="K58" s="151"/>
      <c r="L58" s="152"/>
      <c r="M58" s="150">
        <f t="shared" si="5"/>
        <v>0</v>
      </c>
      <c r="N58" s="151"/>
      <c r="O58" s="152"/>
      <c r="P58" s="150">
        <f t="shared" si="9"/>
        <v>0</v>
      </c>
      <c r="Q58" s="152"/>
    </row>
    <row r="59" spans="1:17" ht="67.5" x14ac:dyDescent="0.25">
      <c r="A59" s="710">
        <v>15</v>
      </c>
      <c r="B59" s="160" t="s">
        <v>279</v>
      </c>
      <c r="C59" s="149">
        <f t="shared" si="4"/>
        <v>25</v>
      </c>
      <c r="D59" s="150">
        <f t="shared" si="6"/>
        <v>24</v>
      </c>
      <c r="E59" s="151">
        <v>23</v>
      </c>
      <c r="F59" s="152">
        <v>1</v>
      </c>
      <c r="G59" s="153">
        <f t="shared" si="7"/>
        <v>0</v>
      </c>
      <c r="H59" s="57"/>
      <c r="I59" s="161"/>
      <c r="J59" s="150">
        <f t="shared" si="8"/>
        <v>1</v>
      </c>
      <c r="K59" s="151">
        <v>1</v>
      </c>
      <c r="L59" s="152"/>
      <c r="M59" s="150">
        <f t="shared" si="5"/>
        <v>0</v>
      </c>
      <c r="N59" s="151"/>
      <c r="O59" s="152"/>
      <c r="P59" s="150">
        <f t="shared" si="9"/>
        <v>0</v>
      </c>
      <c r="Q59" s="152"/>
    </row>
    <row r="60" spans="1:17" ht="45" x14ac:dyDescent="0.25">
      <c r="A60" s="710"/>
      <c r="B60" s="162" t="s">
        <v>280</v>
      </c>
      <c r="C60" s="149">
        <f t="shared" si="4"/>
        <v>2</v>
      </c>
      <c r="D60" s="150">
        <f t="shared" si="6"/>
        <v>2</v>
      </c>
      <c r="E60" s="151">
        <v>2</v>
      </c>
      <c r="F60" s="152"/>
      <c r="G60" s="153">
        <f t="shared" si="7"/>
        <v>0</v>
      </c>
      <c r="H60" s="57"/>
      <c r="I60" s="161"/>
      <c r="J60" s="150">
        <f t="shared" si="8"/>
        <v>0</v>
      </c>
      <c r="K60" s="151"/>
      <c r="L60" s="152"/>
      <c r="M60" s="150">
        <f t="shared" si="5"/>
        <v>0</v>
      </c>
      <c r="N60" s="151"/>
      <c r="O60" s="152"/>
      <c r="P60" s="150">
        <f t="shared" si="9"/>
        <v>0</v>
      </c>
      <c r="Q60" s="152"/>
    </row>
    <row r="61" spans="1:17" ht="45" x14ac:dyDescent="0.25">
      <c r="A61" s="710"/>
      <c r="B61" s="162" t="s">
        <v>281</v>
      </c>
      <c r="C61" s="149">
        <f t="shared" si="4"/>
        <v>0</v>
      </c>
      <c r="D61" s="150">
        <f t="shared" si="6"/>
        <v>0</v>
      </c>
      <c r="E61" s="151"/>
      <c r="F61" s="152"/>
      <c r="G61" s="153">
        <f t="shared" si="7"/>
        <v>0</v>
      </c>
      <c r="H61" s="57"/>
      <c r="I61" s="161"/>
      <c r="J61" s="150">
        <f t="shared" si="8"/>
        <v>0</v>
      </c>
      <c r="K61" s="151"/>
      <c r="L61" s="152"/>
      <c r="M61" s="150">
        <f t="shared" si="5"/>
        <v>0</v>
      </c>
      <c r="N61" s="151"/>
      <c r="O61" s="152"/>
      <c r="P61" s="150">
        <f t="shared" si="9"/>
        <v>0</v>
      </c>
      <c r="Q61" s="152"/>
    </row>
    <row r="62" spans="1:17" ht="33.75" x14ac:dyDescent="0.25">
      <c r="A62" s="710"/>
      <c r="B62" s="162" t="s">
        <v>282</v>
      </c>
      <c r="C62" s="149">
        <f t="shared" si="4"/>
        <v>0</v>
      </c>
      <c r="D62" s="150">
        <f t="shared" si="6"/>
        <v>0</v>
      </c>
      <c r="E62" s="151"/>
      <c r="F62" s="152"/>
      <c r="G62" s="153">
        <f t="shared" si="7"/>
        <v>0</v>
      </c>
      <c r="H62" s="57"/>
      <c r="I62" s="161"/>
      <c r="J62" s="150">
        <f t="shared" si="8"/>
        <v>0</v>
      </c>
      <c r="K62" s="151"/>
      <c r="L62" s="152"/>
      <c r="M62" s="150">
        <f t="shared" si="5"/>
        <v>0</v>
      </c>
      <c r="N62" s="151"/>
      <c r="O62" s="152"/>
      <c r="P62" s="150">
        <f t="shared" si="9"/>
        <v>0</v>
      </c>
      <c r="Q62" s="152"/>
    </row>
    <row r="63" spans="1:17" ht="45" x14ac:dyDescent="0.25">
      <c r="A63" s="710"/>
      <c r="B63" s="162" t="s">
        <v>283</v>
      </c>
      <c r="C63" s="149">
        <f t="shared" si="4"/>
        <v>1</v>
      </c>
      <c r="D63" s="150">
        <f t="shared" si="6"/>
        <v>1</v>
      </c>
      <c r="E63" s="151">
        <v>1</v>
      </c>
      <c r="F63" s="152"/>
      <c r="G63" s="153">
        <f t="shared" si="7"/>
        <v>0</v>
      </c>
      <c r="H63" s="57"/>
      <c r="I63" s="161"/>
      <c r="J63" s="150">
        <f t="shared" si="8"/>
        <v>0</v>
      </c>
      <c r="K63" s="151"/>
      <c r="L63" s="152"/>
      <c r="M63" s="150">
        <f t="shared" si="5"/>
        <v>0</v>
      </c>
      <c r="N63" s="151"/>
      <c r="O63" s="152"/>
      <c r="P63" s="150">
        <f t="shared" si="9"/>
        <v>0</v>
      </c>
      <c r="Q63" s="152"/>
    </row>
    <row r="64" spans="1:17" ht="33.75" x14ac:dyDescent="0.25">
      <c r="A64" s="710"/>
      <c r="B64" s="162" t="s">
        <v>284</v>
      </c>
      <c r="C64" s="149">
        <f t="shared" si="4"/>
        <v>2</v>
      </c>
      <c r="D64" s="150">
        <f t="shared" si="6"/>
        <v>2</v>
      </c>
      <c r="E64" s="151">
        <v>2</v>
      </c>
      <c r="F64" s="152"/>
      <c r="G64" s="153">
        <f t="shared" si="7"/>
        <v>0</v>
      </c>
      <c r="H64" s="57"/>
      <c r="I64" s="161"/>
      <c r="J64" s="150">
        <f t="shared" si="8"/>
        <v>0</v>
      </c>
      <c r="K64" s="151"/>
      <c r="L64" s="152"/>
      <c r="M64" s="150">
        <f t="shared" si="5"/>
        <v>0</v>
      </c>
      <c r="N64" s="151"/>
      <c r="O64" s="152"/>
      <c r="P64" s="150">
        <f t="shared" si="9"/>
        <v>0</v>
      </c>
      <c r="Q64" s="152"/>
    </row>
    <row r="65" spans="1:18" ht="45" x14ac:dyDescent="0.25">
      <c r="A65" s="710"/>
      <c r="B65" s="162" t="s">
        <v>285</v>
      </c>
      <c r="C65" s="149">
        <f t="shared" si="4"/>
        <v>0</v>
      </c>
      <c r="D65" s="150">
        <f t="shared" si="6"/>
        <v>0</v>
      </c>
      <c r="E65" s="151"/>
      <c r="F65" s="152"/>
      <c r="G65" s="153">
        <f t="shared" si="7"/>
        <v>0</v>
      </c>
      <c r="H65" s="57"/>
      <c r="I65" s="161"/>
      <c r="J65" s="150">
        <f t="shared" si="8"/>
        <v>0</v>
      </c>
      <c r="K65" s="151"/>
      <c r="L65" s="152"/>
      <c r="M65" s="150">
        <f t="shared" si="5"/>
        <v>0</v>
      </c>
      <c r="N65" s="151"/>
      <c r="O65" s="152"/>
      <c r="P65" s="150">
        <f t="shared" si="9"/>
        <v>0</v>
      </c>
      <c r="Q65" s="152"/>
    </row>
    <row r="66" spans="1:18" ht="45.75" customHeight="1" x14ac:dyDescent="0.25">
      <c r="A66" s="710"/>
      <c r="B66" s="162" t="s">
        <v>286</v>
      </c>
      <c r="C66" s="149">
        <f t="shared" si="4"/>
        <v>2</v>
      </c>
      <c r="D66" s="150">
        <f t="shared" si="6"/>
        <v>2</v>
      </c>
      <c r="E66" s="151">
        <v>2</v>
      </c>
      <c r="F66" s="152"/>
      <c r="G66" s="153">
        <f t="shared" si="7"/>
        <v>0</v>
      </c>
      <c r="H66" s="57"/>
      <c r="I66" s="161"/>
      <c r="J66" s="150">
        <f t="shared" si="8"/>
        <v>0</v>
      </c>
      <c r="K66" s="151"/>
      <c r="L66" s="152"/>
      <c r="M66" s="150">
        <f t="shared" si="5"/>
        <v>0</v>
      </c>
      <c r="N66" s="151"/>
      <c r="O66" s="152"/>
      <c r="P66" s="150">
        <f t="shared" si="9"/>
        <v>0</v>
      </c>
      <c r="Q66" s="152"/>
    </row>
    <row r="67" spans="1:18" ht="45.75" customHeight="1" x14ac:dyDescent="0.25">
      <c r="A67" s="710"/>
      <c r="B67" s="162" t="s">
        <v>287</v>
      </c>
      <c r="C67" s="149">
        <f t="shared" si="4"/>
        <v>0</v>
      </c>
      <c r="D67" s="150">
        <f t="shared" si="6"/>
        <v>0</v>
      </c>
      <c r="E67" s="151"/>
      <c r="F67" s="152"/>
      <c r="G67" s="153">
        <f t="shared" si="7"/>
        <v>0</v>
      </c>
      <c r="H67" s="57"/>
      <c r="I67" s="161"/>
      <c r="J67" s="150">
        <f t="shared" si="8"/>
        <v>0</v>
      </c>
      <c r="K67" s="151"/>
      <c r="L67" s="152"/>
      <c r="M67" s="150">
        <f t="shared" si="5"/>
        <v>0</v>
      </c>
      <c r="N67" s="151"/>
      <c r="O67" s="152"/>
      <c r="P67" s="150">
        <f t="shared" si="9"/>
        <v>0</v>
      </c>
      <c r="Q67" s="152"/>
    </row>
    <row r="68" spans="1:18" ht="33.75" x14ac:dyDescent="0.25">
      <c r="A68" s="710"/>
      <c r="B68" s="162" t="s">
        <v>288</v>
      </c>
      <c r="C68" s="149">
        <f t="shared" si="4"/>
        <v>1</v>
      </c>
      <c r="D68" s="150">
        <f t="shared" si="6"/>
        <v>1</v>
      </c>
      <c r="E68" s="151">
        <v>1</v>
      </c>
      <c r="F68" s="152"/>
      <c r="G68" s="153">
        <f t="shared" si="7"/>
        <v>0</v>
      </c>
      <c r="H68" s="57"/>
      <c r="I68" s="161"/>
      <c r="J68" s="150">
        <f t="shared" si="8"/>
        <v>0</v>
      </c>
      <c r="K68" s="151"/>
      <c r="L68" s="152"/>
      <c r="M68" s="150">
        <f t="shared" si="5"/>
        <v>0</v>
      </c>
      <c r="N68" s="151"/>
      <c r="O68" s="152"/>
      <c r="P68" s="150">
        <f t="shared" si="9"/>
        <v>0</v>
      </c>
      <c r="Q68" s="152"/>
    </row>
    <row r="69" spans="1:18" ht="25.5" customHeight="1" x14ac:dyDescent="0.25">
      <c r="A69" s="710"/>
      <c r="B69" s="162" t="s">
        <v>289</v>
      </c>
      <c r="C69" s="149">
        <f t="shared" si="4"/>
        <v>0</v>
      </c>
      <c r="D69" s="150">
        <f t="shared" si="6"/>
        <v>0</v>
      </c>
      <c r="E69" s="151"/>
      <c r="F69" s="152"/>
      <c r="G69" s="153">
        <f t="shared" si="7"/>
        <v>0</v>
      </c>
      <c r="H69" s="57"/>
      <c r="I69" s="161"/>
      <c r="J69" s="150">
        <f t="shared" si="8"/>
        <v>0</v>
      </c>
      <c r="K69" s="151"/>
      <c r="L69" s="152"/>
      <c r="M69" s="150">
        <f t="shared" si="5"/>
        <v>0</v>
      </c>
      <c r="N69" s="151"/>
      <c r="O69" s="152"/>
      <c r="P69" s="150">
        <f t="shared" si="9"/>
        <v>0</v>
      </c>
      <c r="Q69" s="152"/>
    </row>
    <row r="70" spans="1:18" ht="16.5" customHeight="1" x14ac:dyDescent="0.25">
      <c r="A70" s="710"/>
      <c r="B70" s="162" t="s">
        <v>290</v>
      </c>
      <c r="C70" s="149">
        <f t="shared" si="4"/>
        <v>1</v>
      </c>
      <c r="D70" s="150">
        <f t="shared" si="6"/>
        <v>1</v>
      </c>
      <c r="E70" s="151">
        <v>1</v>
      </c>
      <c r="F70" s="152"/>
      <c r="G70" s="153">
        <f t="shared" si="7"/>
        <v>0</v>
      </c>
      <c r="H70" s="57"/>
      <c r="I70" s="161"/>
      <c r="J70" s="150">
        <f t="shared" si="8"/>
        <v>0</v>
      </c>
      <c r="K70" s="151"/>
      <c r="L70" s="152"/>
      <c r="M70" s="150">
        <f t="shared" si="5"/>
        <v>0</v>
      </c>
      <c r="N70" s="151"/>
      <c r="O70" s="152"/>
      <c r="P70" s="150">
        <f t="shared" si="9"/>
        <v>0</v>
      </c>
      <c r="Q70" s="152"/>
    </row>
    <row r="71" spans="1:18" ht="35.25" customHeight="1" x14ac:dyDescent="0.25">
      <c r="A71" s="710"/>
      <c r="B71" s="164" t="s">
        <v>291</v>
      </c>
      <c r="C71" s="149">
        <f t="shared" si="4"/>
        <v>3</v>
      </c>
      <c r="D71" s="150">
        <f t="shared" si="6"/>
        <v>3</v>
      </c>
      <c r="E71" s="151">
        <v>3</v>
      </c>
      <c r="F71" s="152"/>
      <c r="G71" s="153">
        <f t="shared" si="7"/>
        <v>0</v>
      </c>
      <c r="H71" s="57"/>
      <c r="I71" s="161"/>
      <c r="J71" s="150">
        <f t="shared" si="8"/>
        <v>0</v>
      </c>
      <c r="K71" s="151"/>
      <c r="L71" s="152"/>
      <c r="M71" s="150">
        <f t="shared" si="5"/>
        <v>0</v>
      </c>
      <c r="N71" s="151"/>
      <c r="O71" s="152"/>
      <c r="P71" s="150">
        <f t="shared" si="9"/>
        <v>0</v>
      </c>
      <c r="Q71" s="152"/>
    </row>
    <row r="72" spans="1:18" x14ac:dyDescent="0.25">
      <c r="A72" s="159"/>
      <c r="B72" s="164" t="s">
        <v>248</v>
      </c>
      <c r="C72" s="149">
        <f t="shared" si="4"/>
        <v>0</v>
      </c>
      <c r="D72" s="150">
        <f t="shared" si="6"/>
        <v>0</v>
      </c>
      <c r="E72" s="151"/>
      <c r="F72" s="152"/>
      <c r="G72" s="153">
        <f t="shared" si="7"/>
        <v>0</v>
      </c>
      <c r="H72" s="57"/>
      <c r="I72" s="161"/>
      <c r="J72" s="150">
        <f t="shared" si="8"/>
        <v>0</v>
      </c>
      <c r="K72" s="151"/>
      <c r="L72" s="152"/>
      <c r="M72" s="150">
        <f t="shared" si="5"/>
        <v>0</v>
      </c>
      <c r="N72" s="151"/>
      <c r="O72" s="152"/>
      <c r="P72" s="150">
        <f t="shared" si="9"/>
        <v>0</v>
      </c>
      <c r="Q72" s="152"/>
    </row>
    <row r="73" spans="1:18" ht="67.5" x14ac:dyDescent="0.25">
      <c r="A73" s="159">
        <v>16</v>
      </c>
      <c r="B73" s="166" t="s">
        <v>292</v>
      </c>
      <c r="C73" s="149">
        <f t="shared" si="4"/>
        <v>8</v>
      </c>
      <c r="D73" s="150">
        <f t="shared" si="6"/>
        <v>7</v>
      </c>
      <c r="E73" s="151">
        <v>6</v>
      </c>
      <c r="F73" s="152">
        <v>1</v>
      </c>
      <c r="G73" s="153">
        <f t="shared" si="7"/>
        <v>0</v>
      </c>
      <c r="H73" s="57"/>
      <c r="I73" s="161"/>
      <c r="J73" s="150">
        <f t="shared" si="8"/>
        <v>0</v>
      </c>
      <c r="K73" s="151"/>
      <c r="L73" s="152"/>
      <c r="M73" s="150">
        <f t="shared" si="5"/>
        <v>1</v>
      </c>
      <c r="N73" s="151"/>
      <c r="O73" s="152">
        <v>1</v>
      </c>
      <c r="P73" s="150">
        <f t="shared" si="9"/>
        <v>0</v>
      </c>
      <c r="Q73" s="152"/>
    </row>
    <row r="74" spans="1:18" ht="44.25" customHeight="1" x14ac:dyDescent="0.25">
      <c r="A74" s="159">
        <v>17</v>
      </c>
      <c r="B74" s="166" t="s">
        <v>293</v>
      </c>
      <c r="C74" s="149">
        <f t="shared" si="4"/>
        <v>3</v>
      </c>
      <c r="D74" s="150">
        <f t="shared" si="6"/>
        <v>3</v>
      </c>
      <c r="E74" s="151">
        <v>3</v>
      </c>
      <c r="F74" s="152"/>
      <c r="G74" s="153">
        <f t="shared" si="7"/>
        <v>0</v>
      </c>
      <c r="H74" s="57"/>
      <c r="I74" s="161"/>
      <c r="J74" s="150">
        <f t="shared" si="8"/>
        <v>0</v>
      </c>
      <c r="K74" s="151"/>
      <c r="L74" s="152"/>
      <c r="M74" s="150">
        <f t="shared" si="5"/>
        <v>0</v>
      </c>
      <c r="N74" s="151"/>
      <c r="O74" s="152"/>
      <c r="P74" s="150">
        <f t="shared" si="9"/>
        <v>0</v>
      </c>
      <c r="Q74" s="152"/>
    </row>
    <row r="75" spans="1:18" ht="67.5" x14ac:dyDescent="0.25">
      <c r="A75" s="710">
        <v>18</v>
      </c>
      <c r="B75" s="160" t="s">
        <v>294</v>
      </c>
      <c r="C75" s="149">
        <f t="shared" si="4"/>
        <v>139</v>
      </c>
      <c r="D75" s="150">
        <f t="shared" si="6"/>
        <v>76</v>
      </c>
      <c r="E75" s="151">
        <v>69</v>
      </c>
      <c r="F75" s="152">
        <v>7</v>
      </c>
      <c r="G75" s="153">
        <f t="shared" si="7"/>
        <v>42</v>
      </c>
      <c r="H75" s="57">
        <v>39</v>
      </c>
      <c r="I75" s="161">
        <v>3</v>
      </c>
      <c r="J75" s="150">
        <f t="shared" si="8"/>
        <v>17</v>
      </c>
      <c r="K75" s="151">
        <v>16</v>
      </c>
      <c r="L75" s="152">
        <v>1</v>
      </c>
      <c r="M75" s="150">
        <f t="shared" si="5"/>
        <v>4</v>
      </c>
      <c r="N75" s="151">
        <v>3</v>
      </c>
      <c r="O75" s="152">
        <v>1</v>
      </c>
      <c r="P75" s="150">
        <f t="shared" si="9"/>
        <v>0</v>
      </c>
      <c r="Q75" s="152"/>
      <c r="R75" s="130">
        <v>138</v>
      </c>
    </row>
    <row r="76" spans="1:18" ht="25.5" customHeight="1" x14ac:dyDescent="0.25">
      <c r="A76" s="710"/>
      <c r="B76" s="160" t="s">
        <v>295</v>
      </c>
      <c r="C76" s="149">
        <f>G76+J76+D76+M76+P76</f>
        <v>30</v>
      </c>
      <c r="D76" s="150">
        <f t="shared" si="6"/>
        <v>6</v>
      </c>
      <c r="E76" s="151">
        <v>6</v>
      </c>
      <c r="F76" s="152"/>
      <c r="G76" s="153">
        <f t="shared" si="7"/>
        <v>24</v>
      </c>
      <c r="H76" s="57">
        <v>23</v>
      </c>
      <c r="I76" s="161">
        <v>1</v>
      </c>
      <c r="J76" s="150"/>
      <c r="K76" s="151"/>
      <c r="L76" s="152"/>
      <c r="M76" s="150"/>
      <c r="N76" s="151"/>
      <c r="O76" s="152"/>
      <c r="P76" s="150"/>
      <c r="Q76" s="152"/>
    </row>
    <row r="77" spans="1:18" ht="79.5" customHeight="1" x14ac:dyDescent="0.25">
      <c r="A77" s="710"/>
      <c r="B77" s="162" t="s">
        <v>296</v>
      </c>
      <c r="C77" s="149">
        <f t="shared" si="4"/>
        <v>1</v>
      </c>
      <c r="D77" s="150">
        <f t="shared" si="6"/>
        <v>0</v>
      </c>
      <c r="E77" s="151"/>
      <c r="F77" s="152"/>
      <c r="G77" s="153">
        <f t="shared" si="7"/>
        <v>1</v>
      </c>
      <c r="H77" s="57">
        <v>1</v>
      </c>
      <c r="I77" s="161"/>
      <c r="J77" s="150">
        <f t="shared" si="8"/>
        <v>0</v>
      </c>
      <c r="K77" s="151"/>
      <c r="L77" s="152"/>
      <c r="M77" s="150">
        <f t="shared" si="5"/>
        <v>0</v>
      </c>
      <c r="N77" s="151"/>
      <c r="O77" s="152"/>
      <c r="P77" s="150">
        <f t="shared" si="9"/>
        <v>0</v>
      </c>
      <c r="Q77" s="152"/>
    </row>
    <row r="78" spans="1:18" ht="34.5" customHeight="1" x14ac:dyDescent="0.25">
      <c r="A78" s="710"/>
      <c r="B78" s="163" t="s">
        <v>297</v>
      </c>
      <c r="C78" s="149">
        <f t="shared" si="4"/>
        <v>2</v>
      </c>
      <c r="D78" s="150">
        <f t="shared" si="6"/>
        <v>2</v>
      </c>
      <c r="E78" s="151">
        <v>2</v>
      </c>
      <c r="F78" s="152"/>
      <c r="G78" s="153">
        <f t="shared" si="7"/>
        <v>0</v>
      </c>
      <c r="H78" s="57"/>
      <c r="I78" s="161"/>
      <c r="J78" s="150">
        <f t="shared" si="8"/>
        <v>0</v>
      </c>
      <c r="K78" s="151"/>
      <c r="L78" s="152"/>
      <c r="M78" s="150">
        <f t="shared" si="5"/>
        <v>0</v>
      </c>
      <c r="N78" s="151"/>
      <c r="O78" s="152"/>
      <c r="P78" s="150">
        <f t="shared" si="9"/>
        <v>0</v>
      </c>
      <c r="Q78" s="152"/>
    </row>
    <row r="79" spans="1:18" ht="33.75" x14ac:dyDescent="0.25">
      <c r="A79" s="710"/>
      <c r="B79" s="163" t="s">
        <v>298</v>
      </c>
      <c r="C79" s="149">
        <f t="shared" si="4"/>
        <v>1</v>
      </c>
      <c r="D79" s="150">
        <f t="shared" si="6"/>
        <v>1</v>
      </c>
      <c r="E79" s="151">
        <v>1</v>
      </c>
      <c r="F79" s="152"/>
      <c r="G79" s="153">
        <f t="shared" si="7"/>
        <v>0</v>
      </c>
      <c r="H79" s="57"/>
      <c r="I79" s="161"/>
      <c r="J79" s="150">
        <f t="shared" si="8"/>
        <v>0</v>
      </c>
      <c r="K79" s="151"/>
      <c r="L79" s="152"/>
      <c r="M79" s="150">
        <f t="shared" si="5"/>
        <v>0</v>
      </c>
      <c r="N79" s="151"/>
      <c r="O79" s="152"/>
      <c r="P79" s="150">
        <f t="shared" si="9"/>
        <v>0</v>
      </c>
      <c r="Q79" s="152"/>
    </row>
    <row r="80" spans="1:18" ht="27" customHeight="1" x14ac:dyDescent="0.25">
      <c r="A80" s="710"/>
      <c r="B80" s="163" t="s">
        <v>299</v>
      </c>
      <c r="C80" s="149">
        <f>G80+J80+D80+M80+P80</f>
        <v>0</v>
      </c>
      <c r="D80" s="150">
        <f t="shared" si="6"/>
        <v>0</v>
      </c>
      <c r="E80" s="151"/>
      <c r="F80" s="152"/>
      <c r="G80" s="153">
        <f t="shared" si="7"/>
        <v>0</v>
      </c>
      <c r="H80" s="57"/>
      <c r="I80" s="161"/>
      <c r="J80" s="150">
        <f t="shared" si="8"/>
        <v>0</v>
      </c>
      <c r="K80" s="151"/>
      <c r="L80" s="152"/>
      <c r="M80" s="150">
        <f t="shared" si="5"/>
        <v>0</v>
      </c>
      <c r="N80" s="151"/>
      <c r="O80" s="152"/>
      <c r="P80" s="150">
        <f t="shared" si="9"/>
        <v>0</v>
      </c>
      <c r="Q80" s="152"/>
    </row>
    <row r="81" spans="1:17" ht="34.5" customHeight="1" x14ac:dyDescent="0.25">
      <c r="A81" s="710"/>
      <c r="B81" s="163" t="s">
        <v>300</v>
      </c>
      <c r="C81" s="149">
        <f t="shared" si="4"/>
        <v>2</v>
      </c>
      <c r="D81" s="150">
        <f t="shared" si="6"/>
        <v>2</v>
      </c>
      <c r="E81" s="151">
        <v>2</v>
      </c>
      <c r="F81" s="152"/>
      <c r="G81" s="153">
        <f t="shared" si="7"/>
        <v>0</v>
      </c>
      <c r="H81" s="57"/>
      <c r="I81" s="161"/>
      <c r="J81" s="150">
        <f t="shared" si="8"/>
        <v>0</v>
      </c>
      <c r="K81" s="151"/>
      <c r="L81" s="152"/>
      <c r="M81" s="150">
        <f t="shared" si="5"/>
        <v>0</v>
      </c>
      <c r="N81" s="151"/>
      <c r="O81" s="152"/>
      <c r="P81" s="150">
        <f t="shared" si="9"/>
        <v>0</v>
      </c>
      <c r="Q81" s="152"/>
    </row>
    <row r="82" spans="1:17" ht="33.75" x14ac:dyDescent="0.25">
      <c r="A82" s="710"/>
      <c r="B82" s="163" t="s">
        <v>301</v>
      </c>
      <c r="C82" s="149">
        <f t="shared" si="4"/>
        <v>13</v>
      </c>
      <c r="D82" s="150">
        <f t="shared" si="6"/>
        <v>1</v>
      </c>
      <c r="E82" s="151">
        <v>1</v>
      </c>
      <c r="F82" s="152"/>
      <c r="G82" s="153">
        <f t="shared" si="7"/>
        <v>12</v>
      </c>
      <c r="H82" s="57">
        <v>11</v>
      </c>
      <c r="I82" s="161">
        <v>1</v>
      </c>
      <c r="J82" s="150">
        <f t="shared" si="8"/>
        <v>0</v>
      </c>
      <c r="K82" s="151"/>
      <c r="L82" s="152"/>
      <c r="M82" s="150">
        <f t="shared" si="5"/>
        <v>0</v>
      </c>
      <c r="N82" s="151"/>
      <c r="O82" s="152"/>
      <c r="P82" s="150">
        <f t="shared" si="9"/>
        <v>0</v>
      </c>
      <c r="Q82" s="152"/>
    </row>
    <row r="83" spans="1:17" ht="33.75" x14ac:dyDescent="0.25">
      <c r="A83" s="710"/>
      <c r="B83" s="163" t="s">
        <v>302</v>
      </c>
      <c r="C83" s="149">
        <f t="shared" si="4"/>
        <v>5</v>
      </c>
      <c r="D83" s="150">
        <f t="shared" si="6"/>
        <v>0</v>
      </c>
      <c r="E83" s="151"/>
      <c r="F83" s="152"/>
      <c r="G83" s="153">
        <f t="shared" si="7"/>
        <v>5</v>
      </c>
      <c r="H83" s="57">
        <v>4</v>
      </c>
      <c r="I83" s="161">
        <v>1</v>
      </c>
      <c r="J83" s="150">
        <f t="shared" si="8"/>
        <v>0</v>
      </c>
      <c r="K83" s="151"/>
      <c r="L83" s="152"/>
      <c r="M83" s="150">
        <f t="shared" si="5"/>
        <v>0</v>
      </c>
      <c r="N83" s="151"/>
      <c r="O83" s="152"/>
      <c r="P83" s="150">
        <f t="shared" si="9"/>
        <v>0</v>
      </c>
      <c r="Q83" s="152"/>
    </row>
    <row r="84" spans="1:17" ht="22.5" x14ac:dyDescent="0.25">
      <c r="A84" s="710"/>
      <c r="B84" s="167" t="s">
        <v>303</v>
      </c>
      <c r="C84" s="149">
        <f t="shared" si="4"/>
        <v>20</v>
      </c>
      <c r="D84" s="150">
        <f t="shared" si="6"/>
        <v>17</v>
      </c>
      <c r="E84" s="151">
        <v>16</v>
      </c>
      <c r="F84" s="152">
        <v>1</v>
      </c>
      <c r="G84" s="153">
        <f t="shared" si="7"/>
        <v>0</v>
      </c>
      <c r="H84" s="57"/>
      <c r="I84" s="161"/>
      <c r="J84" s="150">
        <f t="shared" si="8"/>
        <v>1</v>
      </c>
      <c r="K84" s="151">
        <v>1</v>
      </c>
      <c r="L84" s="152"/>
      <c r="M84" s="150">
        <f t="shared" si="5"/>
        <v>2</v>
      </c>
      <c r="N84" s="151">
        <v>2</v>
      </c>
      <c r="O84" s="152"/>
      <c r="P84" s="150">
        <f t="shared" si="9"/>
        <v>0</v>
      </c>
      <c r="Q84" s="152"/>
    </row>
    <row r="85" spans="1:17" ht="22.5" x14ac:dyDescent="0.25">
      <c r="A85" s="710"/>
      <c r="B85" s="167" t="s">
        <v>304</v>
      </c>
      <c r="C85" s="149">
        <f t="shared" si="4"/>
        <v>1</v>
      </c>
      <c r="D85" s="150">
        <f t="shared" si="6"/>
        <v>1</v>
      </c>
      <c r="E85" s="151">
        <v>1</v>
      </c>
      <c r="F85" s="152"/>
      <c r="G85" s="153">
        <f t="shared" si="7"/>
        <v>0</v>
      </c>
      <c r="H85" s="57"/>
      <c r="I85" s="161"/>
      <c r="J85" s="150">
        <f t="shared" si="8"/>
        <v>0</v>
      </c>
      <c r="K85" s="151"/>
      <c r="L85" s="152"/>
      <c r="M85" s="150">
        <f t="shared" si="5"/>
        <v>0</v>
      </c>
      <c r="N85" s="151"/>
      <c r="O85" s="152"/>
      <c r="P85" s="150">
        <f t="shared" si="9"/>
        <v>0</v>
      </c>
      <c r="Q85" s="152"/>
    </row>
    <row r="86" spans="1:17" ht="36" customHeight="1" x14ac:dyDescent="0.25">
      <c r="A86" s="710"/>
      <c r="B86" s="167" t="s">
        <v>305</v>
      </c>
      <c r="C86" s="149">
        <f t="shared" si="4"/>
        <v>15</v>
      </c>
      <c r="D86" s="150">
        <f t="shared" si="6"/>
        <v>12</v>
      </c>
      <c r="E86" s="151">
        <v>11</v>
      </c>
      <c r="F86" s="152">
        <v>1</v>
      </c>
      <c r="G86" s="153">
        <f t="shared" si="7"/>
        <v>3</v>
      </c>
      <c r="H86" s="57">
        <v>3</v>
      </c>
      <c r="I86" s="161"/>
      <c r="J86" s="150">
        <f t="shared" si="8"/>
        <v>0</v>
      </c>
      <c r="K86" s="151"/>
      <c r="L86" s="152"/>
      <c r="M86" s="150">
        <f t="shared" si="5"/>
        <v>0</v>
      </c>
      <c r="N86" s="151"/>
      <c r="O86" s="152"/>
      <c r="P86" s="150">
        <f t="shared" si="9"/>
        <v>0</v>
      </c>
      <c r="Q86" s="152"/>
    </row>
    <row r="87" spans="1:17" ht="45" x14ac:dyDescent="0.25">
      <c r="A87" s="710"/>
      <c r="B87" s="167" t="s">
        <v>306</v>
      </c>
      <c r="C87" s="149">
        <f t="shared" si="4"/>
        <v>6</v>
      </c>
      <c r="D87" s="150">
        <f t="shared" si="6"/>
        <v>0</v>
      </c>
      <c r="E87" s="151"/>
      <c r="F87" s="152"/>
      <c r="G87" s="153">
        <f t="shared" si="7"/>
        <v>0</v>
      </c>
      <c r="H87" s="57"/>
      <c r="I87" s="161"/>
      <c r="J87" s="150">
        <f t="shared" si="8"/>
        <v>6</v>
      </c>
      <c r="K87" s="151">
        <v>6</v>
      </c>
      <c r="L87" s="152"/>
      <c r="M87" s="150">
        <f t="shared" si="5"/>
        <v>0</v>
      </c>
      <c r="N87" s="151"/>
      <c r="O87" s="152"/>
      <c r="P87" s="150">
        <f t="shared" si="9"/>
        <v>0</v>
      </c>
      <c r="Q87" s="152"/>
    </row>
    <row r="88" spans="1:17" ht="22.5" x14ac:dyDescent="0.25">
      <c r="A88" s="710"/>
      <c r="B88" s="163" t="s">
        <v>307</v>
      </c>
      <c r="C88" s="149">
        <f t="shared" si="4"/>
        <v>2</v>
      </c>
      <c r="D88" s="150">
        <f t="shared" si="6"/>
        <v>0</v>
      </c>
      <c r="E88" s="151"/>
      <c r="F88" s="152"/>
      <c r="G88" s="153">
        <f t="shared" si="7"/>
        <v>0</v>
      </c>
      <c r="H88" s="57"/>
      <c r="I88" s="161"/>
      <c r="J88" s="150">
        <f t="shared" si="8"/>
        <v>2</v>
      </c>
      <c r="K88" s="151">
        <v>1</v>
      </c>
      <c r="L88" s="152">
        <v>1</v>
      </c>
      <c r="M88" s="150">
        <f t="shared" si="5"/>
        <v>0</v>
      </c>
      <c r="N88" s="151"/>
      <c r="O88" s="152"/>
      <c r="P88" s="150">
        <f t="shared" si="9"/>
        <v>0</v>
      </c>
      <c r="Q88" s="152"/>
    </row>
    <row r="89" spans="1:17" ht="22.5" x14ac:dyDescent="0.25">
      <c r="A89" s="710"/>
      <c r="B89" s="167" t="s">
        <v>460</v>
      </c>
      <c r="C89" s="149">
        <f t="shared" si="4"/>
        <v>1</v>
      </c>
      <c r="D89" s="150">
        <f>E89+F89</f>
        <v>0</v>
      </c>
      <c r="E89" s="151"/>
      <c r="F89" s="152"/>
      <c r="G89" s="153">
        <f t="shared" si="7"/>
        <v>0</v>
      </c>
      <c r="H89" s="57"/>
      <c r="I89" s="161"/>
      <c r="J89" s="150">
        <f t="shared" si="8"/>
        <v>1</v>
      </c>
      <c r="K89" s="151">
        <v>1</v>
      </c>
      <c r="L89" s="152"/>
      <c r="M89" s="150">
        <f t="shared" si="5"/>
        <v>0</v>
      </c>
      <c r="N89" s="151"/>
      <c r="O89" s="152"/>
      <c r="P89" s="150">
        <f t="shared" si="9"/>
        <v>0</v>
      </c>
      <c r="Q89" s="152"/>
    </row>
    <row r="90" spans="1:17" ht="23.25" customHeight="1" x14ac:dyDescent="0.25">
      <c r="A90" s="710"/>
      <c r="B90" s="167" t="s">
        <v>308</v>
      </c>
      <c r="C90" s="149">
        <f t="shared" si="4"/>
        <v>4</v>
      </c>
      <c r="D90" s="150">
        <f>E90+F90</f>
        <v>3</v>
      </c>
      <c r="E90" s="151">
        <v>3</v>
      </c>
      <c r="F90" s="152"/>
      <c r="G90" s="153">
        <f t="shared" si="7"/>
        <v>0</v>
      </c>
      <c r="H90" s="57"/>
      <c r="I90" s="161"/>
      <c r="J90" s="150">
        <f t="shared" si="8"/>
        <v>0</v>
      </c>
      <c r="K90" s="151"/>
      <c r="L90" s="152"/>
      <c r="M90" s="150">
        <f t="shared" si="5"/>
        <v>1</v>
      </c>
      <c r="N90" s="151"/>
      <c r="O90" s="152">
        <v>1</v>
      </c>
      <c r="P90" s="150">
        <f t="shared" si="9"/>
        <v>0</v>
      </c>
      <c r="Q90" s="152"/>
    </row>
    <row r="91" spans="1:17" x14ac:dyDescent="0.25">
      <c r="A91" s="710"/>
      <c r="B91" s="167" t="s">
        <v>309</v>
      </c>
      <c r="C91" s="149">
        <f t="shared" si="4"/>
        <v>1</v>
      </c>
      <c r="D91" s="150">
        <f t="shared" ref="D91:D127" si="10">E91+F91</f>
        <v>1</v>
      </c>
      <c r="E91" s="151">
        <v>1</v>
      </c>
      <c r="F91" s="152"/>
      <c r="G91" s="153">
        <f t="shared" si="7"/>
        <v>0</v>
      </c>
      <c r="H91" s="57"/>
      <c r="I91" s="161"/>
      <c r="J91" s="150">
        <f t="shared" si="8"/>
        <v>0</v>
      </c>
      <c r="K91" s="151"/>
      <c r="L91" s="152"/>
      <c r="M91" s="150">
        <f t="shared" si="5"/>
        <v>0</v>
      </c>
      <c r="N91" s="151"/>
      <c r="O91" s="152"/>
      <c r="P91" s="150">
        <f t="shared" si="9"/>
        <v>0</v>
      </c>
      <c r="Q91" s="152"/>
    </row>
    <row r="92" spans="1:17" ht="33.75" x14ac:dyDescent="0.25">
      <c r="A92" s="710"/>
      <c r="B92" s="167" t="s">
        <v>310</v>
      </c>
      <c r="C92" s="149">
        <f t="shared" si="4"/>
        <v>7</v>
      </c>
      <c r="D92" s="150">
        <f t="shared" si="10"/>
        <v>6</v>
      </c>
      <c r="E92" s="151">
        <v>5</v>
      </c>
      <c r="F92" s="152">
        <v>1</v>
      </c>
      <c r="G92" s="153">
        <f t="shared" si="7"/>
        <v>0</v>
      </c>
      <c r="H92" s="57"/>
      <c r="I92" s="161"/>
      <c r="J92" s="150">
        <f t="shared" si="8"/>
        <v>0</v>
      </c>
      <c r="K92" s="151"/>
      <c r="L92" s="152"/>
      <c r="M92" s="150">
        <f t="shared" si="5"/>
        <v>0</v>
      </c>
      <c r="N92" s="151"/>
      <c r="O92" s="152"/>
      <c r="P92" s="150">
        <f t="shared" si="9"/>
        <v>1</v>
      </c>
      <c r="Q92" s="152">
        <v>1</v>
      </c>
    </row>
    <row r="93" spans="1:17" ht="31.5" customHeight="1" x14ac:dyDescent="0.25">
      <c r="A93" s="710"/>
      <c r="B93" s="167" t="s">
        <v>311</v>
      </c>
      <c r="C93" s="149">
        <f t="shared" si="4"/>
        <v>6</v>
      </c>
      <c r="D93" s="150">
        <f t="shared" si="10"/>
        <v>5</v>
      </c>
      <c r="E93" s="151">
        <v>2</v>
      </c>
      <c r="F93" s="152">
        <v>3</v>
      </c>
      <c r="G93" s="153">
        <f t="shared" si="7"/>
        <v>0</v>
      </c>
      <c r="H93" s="57"/>
      <c r="I93" s="161"/>
      <c r="J93" s="150">
        <f t="shared" si="8"/>
        <v>0</v>
      </c>
      <c r="K93" s="151"/>
      <c r="L93" s="152"/>
      <c r="M93" s="150">
        <f t="shared" si="5"/>
        <v>1</v>
      </c>
      <c r="N93" s="151">
        <v>1</v>
      </c>
      <c r="O93" s="152"/>
      <c r="P93" s="150">
        <f t="shared" si="9"/>
        <v>0</v>
      </c>
      <c r="Q93" s="152"/>
    </row>
    <row r="94" spans="1:17" ht="33.75" customHeight="1" x14ac:dyDescent="0.25">
      <c r="A94" s="710"/>
      <c r="B94" s="167" t="s">
        <v>312</v>
      </c>
      <c r="C94" s="149">
        <f t="shared" si="4"/>
        <v>0</v>
      </c>
      <c r="D94" s="150">
        <f t="shared" si="10"/>
        <v>0</v>
      </c>
      <c r="E94" s="151"/>
      <c r="F94" s="152"/>
      <c r="G94" s="153">
        <f t="shared" si="7"/>
        <v>0</v>
      </c>
      <c r="H94" s="57"/>
      <c r="I94" s="161"/>
      <c r="J94" s="150">
        <f t="shared" si="8"/>
        <v>0</v>
      </c>
      <c r="K94" s="151"/>
      <c r="L94" s="152"/>
      <c r="M94" s="150">
        <f t="shared" si="5"/>
        <v>0</v>
      </c>
      <c r="N94" s="151"/>
      <c r="O94" s="152"/>
      <c r="P94" s="150">
        <f t="shared" si="9"/>
        <v>0</v>
      </c>
      <c r="Q94" s="152"/>
    </row>
    <row r="95" spans="1:17" ht="45" x14ac:dyDescent="0.25">
      <c r="A95" s="710"/>
      <c r="B95" s="163" t="s">
        <v>313</v>
      </c>
      <c r="C95" s="149">
        <f t="shared" si="4"/>
        <v>0</v>
      </c>
      <c r="D95" s="150">
        <f t="shared" si="10"/>
        <v>0</v>
      </c>
      <c r="E95" s="151"/>
      <c r="F95" s="152"/>
      <c r="G95" s="153">
        <f t="shared" si="7"/>
        <v>0</v>
      </c>
      <c r="H95" s="57"/>
      <c r="I95" s="161"/>
      <c r="J95" s="150">
        <f t="shared" si="8"/>
        <v>0</v>
      </c>
      <c r="K95" s="151"/>
      <c r="L95" s="152"/>
      <c r="M95" s="150">
        <f t="shared" si="5"/>
        <v>0</v>
      </c>
      <c r="N95" s="151"/>
      <c r="O95" s="152"/>
      <c r="P95" s="150">
        <f t="shared" si="9"/>
        <v>0</v>
      </c>
      <c r="Q95" s="152"/>
    </row>
    <row r="96" spans="1:17" ht="20.25" customHeight="1" x14ac:dyDescent="0.25">
      <c r="A96" s="710"/>
      <c r="B96" s="163" t="s">
        <v>314</v>
      </c>
      <c r="C96" s="149">
        <f t="shared" si="4"/>
        <v>1</v>
      </c>
      <c r="D96" s="150">
        <f t="shared" si="10"/>
        <v>1</v>
      </c>
      <c r="E96" s="151">
        <v>1</v>
      </c>
      <c r="F96" s="152"/>
      <c r="G96" s="153">
        <f t="shared" si="7"/>
        <v>0</v>
      </c>
      <c r="H96" s="57"/>
      <c r="I96" s="161"/>
      <c r="J96" s="150">
        <f t="shared" si="8"/>
        <v>0</v>
      </c>
      <c r="K96" s="151"/>
      <c r="L96" s="152"/>
      <c r="M96" s="150">
        <f t="shared" si="5"/>
        <v>0</v>
      </c>
      <c r="N96" s="151"/>
      <c r="O96" s="152"/>
      <c r="P96" s="150">
        <f t="shared" si="9"/>
        <v>0</v>
      </c>
      <c r="Q96" s="152"/>
    </row>
    <row r="97" spans="1:17" ht="22.5" x14ac:dyDescent="0.25">
      <c r="A97" s="710"/>
      <c r="B97" s="163" t="s">
        <v>315</v>
      </c>
      <c r="C97" s="149">
        <f t="shared" si="4"/>
        <v>0</v>
      </c>
      <c r="D97" s="150">
        <f t="shared" si="10"/>
        <v>0</v>
      </c>
      <c r="E97" s="151"/>
      <c r="F97" s="152"/>
      <c r="G97" s="153">
        <f t="shared" si="7"/>
        <v>0</v>
      </c>
      <c r="H97" s="57"/>
      <c r="I97" s="161"/>
      <c r="J97" s="150">
        <f t="shared" si="8"/>
        <v>0</v>
      </c>
      <c r="K97" s="151"/>
      <c r="L97" s="152"/>
      <c r="M97" s="150">
        <f t="shared" si="5"/>
        <v>0</v>
      </c>
      <c r="N97" s="151"/>
      <c r="O97" s="152"/>
      <c r="P97" s="150">
        <f t="shared" si="9"/>
        <v>0</v>
      </c>
      <c r="Q97" s="152"/>
    </row>
    <row r="98" spans="1:17" ht="46.5" customHeight="1" x14ac:dyDescent="0.25">
      <c r="A98" s="710"/>
      <c r="B98" s="163" t="s">
        <v>316</v>
      </c>
      <c r="C98" s="149">
        <f t="shared" ref="C98:C131" si="11">G98+J98+D98+M98+P98</f>
        <v>1</v>
      </c>
      <c r="D98" s="150">
        <f t="shared" si="10"/>
        <v>1</v>
      </c>
      <c r="E98" s="151">
        <v>1</v>
      </c>
      <c r="F98" s="152"/>
      <c r="G98" s="153">
        <f t="shared" si="7"/>
        <v>0</v>
      </c>
      <c r="H98" s="57"/>
      <c r="I98" s="161"/>
      <c r="J98" s="150">
        <f t="shared" si="8"/>
        <v>0</v>
      </c>
      <c r="K98" s="151"/>
      <c r="L98" s="152"/>
      <c r="M98" s="150">
        <f t="shared" ref="M98:M131" si="12">N98+O98</f>
        <v>0</v>
      </c>
      <c r="N98" s="151"/>
      <c r="O98" s="152"/>
      <c r="P98" s="150">
        <f t="shared" si="9"/>
        <v>0</v>
      </c>
      <c r="Q98" s="152"/>
    </row>
    <row r="99" spans="1:17" ht="27" customHeight="1" x14ac:dyDescent="0.25">
      <c r="A99" s="710"/>
      <c r="B99" s="163" t="s">
        <v>317</v>
      </c>
      <c r="C99" s="149">
        <f t="shared" si="11"/>
        <v>0</v>
      </c>
      <c r="D99" s="150">
        <f t="shared" si="10"/>
        <v>0</v>
      </c>
      <c r="E99" s="151"/>
      <c r="F99" s="152"/>
      <c r="G99" s="153">
        <f t="shared" ref="G99:G131" si="13">H99+I99</f>
        <v>0</v>
      </c>
      <c r="H99" s="57"/>
      <c r="I99" s="161"/>
      <c r="J99" s="150">
        <f t="shared" ref="J99:J145" si="14">K99+L99</f>
        <v>0</v>
      </c>
      <c r="K99" s="151"/>
      <c r="L99" s="152"/>
      <c r="M99" s="150">
        <f t="shared" si="12"/>
        <v>0</v>
      </c>
      <c r="N99" s="151"/>
      <c r="O99" s="152"/>
      <c r="P99" s="150">
        <f t="shared" ref="P99:P143" si="15">Q99</f>
        <v>0</v>
      </c>
      <c r="Q99" s="152"/>
    </row>
    <row r="100" spans="1:17" ht="52.5" customHeight="1" x14ac:dyDescent="0.25">
      <c r="A100" s="710"/>
      <c r="B100" s="162" t="s">
        <v>318</v>
      </c>
      <c r="C100" s="149">
        <f t="shared" si="11"/>
        <v>0</v>
      </c>
      <c r="D100" s="150">
        <f t="shared" si="10"/>
        <v>0</v>
      </c>
      <c r="E100" s="151"/>
      <c r="F100" s="152"/>
      <c r="G100" s="153">
        <f t="shared" si="13"/>
        <v>0</v>
      </c>
      <c r="H100" s="57"/>
      <c r="I100" s="161"/>
      <c r="J100" s="150">
        <f t="shared" si="14"/>
        <v>0</v>
      </c>
      <c r="K100" s="151"/>
      <c r="L100" s="152"/>
      <c r="M100" s="150">
        <f t="shared" si="12"/>
        <v>0</v>
      </c>
      <c r="N100" s="151"/>
      <c r="O100" s="152"/>
      <c r="P100" s="150">
        <f t="shared" si="15"/>
        <v>0</v>
      </c>
      <c r="Q100" s="152"/>
    </row>
    <row r="101" spans="1:17" ht="20.25" customHeight="1" x14ac:dyDescent="0.25">
      <c r="A101" s="710"/>
      <c r="B101" s="162" t="s">
        <v>319</v>
      </c>
      <c r="C101" s="149">
        <f t="shared" si="11"/>
        <v>0</v>
      </c>
      <c r="D101" s="150">
        <f t="shared" si="10"/>
        <v>0</v>
      </c>
      <c r="E101" s="151">
        <v>0</v>
      </c>
      <c r="F101" s="152"/>
      <c r="G101" s="153">
        <f t="shared" si="13"/>
        <v>0</v>
      </c>
      <c r="H101" s="57"/>
      <c r="I101" s="161"/>
      <c r="J101" s="150">
        <f t="shared" si="14"/>
        <v>0</v>
      </c>
      <c r="K101" s="151"/>
      <c r="L101" s="152"/>
      <c r="M101" s="150">
        <f t="shared" si="12"/>
        <v>0</v>
      </c>
      <c r="N101" s="151"/>
      <c r="O101" s="152"/>
      <c r="P101" s="150">
        <f t="shared" si="15"/>
        <v>0</v>
      </c>
      <c r="Q101" s="152"/>
    </row>
    <row r="102" spans="1:17" ht="33.75" x14ac:dyDescent="0.25">
      <c r="A102" s="710"/>
      <c r="B102" s="162" t="s">
        <v>320</v>
      </c>
      <c r="C102" s="149">
        <f t="shared" si="11"/>
        <v>0</v>
      </c>
      <c r="D102" s="150">
        <f t="shared" si="10"/>
        <v>0</v>
      </c>
      <c r="E102" s="151"/>
      <c r="F102" s="152"/>
      <c r="G102" s="153">
        <f t="shared" si="13"/>
        <v>0</v>
      </c>
      <c r="H102" s="57"/>
      <c r="I102" s="161"/>
      <c r="J102" s="150">
        <f t="shared" si="14"/>
        <v>0</v>
      </c>
      <c r="K102" s="151"/>
      <c r="L102" s="152"/>
      <c r="M102" s="150">
        <f t="shared" si="12"/>
        <v>0</v>
      </c>
      <c r="N102" s="151"/>
      <c r="O102" s="152"/>
      <c r="P102" s="150">
        <f t="shared" si="15"/>
        <v>0</v>
      </c>
      <c r="Q102" s="152"/>
    </row>
    <row r="103" spans="1:17" ht="24.75" customHeight="1" x14ac:dyDescent="0.25">
      <c r="A103" s="710"/>
      <c r="B103" s="162" t="s">
        <v>321</v>
      </c>
      <c r="C103" s="149">
        <f t="shared" si="11"/>
        <v>2</v>
      </c>
      <c r="D103" s="150">
        <f t="shared" si="10"/>
        <v>0</v>
      </c>
      <c r="E103" s="151"/>
      <c r="F103" s="152"/>
      <c r="G103" s="153">
        <f t="shared" si="13"/>
        <v>0</v>
      </c>
      <c r="H103" s="57"/>
      <c r="I103" s="161"/>
      <c r="J103" s="150">
        <f t="shared" si="14"/>
        <v>2</v>
      </c>
      <c r="K103" s="151">
        <v>2</v>
      </c>
      <c r="L103" s="152"/>
      <c r="M103" s="150">
        <f t="shared" si="12"/>
        <v>0</v>
      </c>
      <c r="N103" s="151"/>
      <c r="O103" s="152"/>
      <c r="P103" s="150">
        <f t="shared" si="15"/>
        <v>0</v>
      </c>
      <c r="Q103" s="152"/>
    </row>
    <row r="104" spans="1:17" ht="45" customHeight="1" x14ac:dyDescent="0.25">
      <c r="A104" s="710"/>
      <c r="B104" s="162" t="s">
        <v>322</v>
      </c>
      <c r="C104" s="149">
        <f t="shared" si="11"/>
        <v>1</v>
      </c>
      <c r="D104" s="150">
        <f t="shared" si="10"/>
        <v>0</v>
      </c>
      <c r="E104" s="151"/>
      <c r="F104" s="152"/>
      <c r="G104" s="153">
        <f t="shared" si="13"/>
        <v>0</v>
      </c>
      <c r="H104" s="57"/>
      <c r="I104" s="161"/>
      <c r="J104" s="150">
        <f t="shared" si="14"/>
        <v>1</v>
      </c>
      <c r="K104" s="151">
        <v>1</v>
      </c>
      <c r="L104" s="152"/>
      <c r="M104" s="150">
        <f t="shared" si="12"/>
        <v>0</v>
      </c>
      <c r="N104" s="151"/>
      <c r="O104" s="152"/>
      <c r="P104" s="150">
        <f t="shared" si="15"/>
        <v>0</v>
      </c>
      <c r="Q104" s="152"/>
    </row>
    <row r="105" spans="1:17" ht="47.25" customHeight="1" x14ac:dyDescent="0.25">
      <c r="A105" s="710"/>
      <c r="B105" s="162" t="s">
        <v>323</v>
      </c>
      <c r="C105" s="149">
        <f t="shared" si="11"/>
        <v>0</v>
      </c>
      <c r="D105" s="150">
        <f t="shared" si="10"/>
        <v>0</v>
      </c>
      <c r="E105" s="151"/>
      <c r="F105" s="152"/>
      <c r="G105" s="153">
        <f t="shared" si="13"/>
        <v>0</v>
      </c>
      <c r="H105" s="57"/>
      <c r="I105" s="161"/>
      <c r="J105" s="150">
        <f t="shared" si="14"/>
        <v>0</v>
      </c>
      <c r="K105" s="151"/>
      <c r="L105" s="152"/>
      <c r="M105" s="150">
        <f t="shared" si="12"/>
        <v>0</v>
      </c>
      <c r="N105" s="151"/>
      <c r="O105" s="152"/>
      <c r="P105" s="150">
        <f t="shared" si="15"/>
        <v>0</v>
      </c>
      <c r="Q105" s="152"/>
    </row>
    <row r="106" spans="1:17" ht="29.25" customHeight="1" x14ac:dyDescent="0.25">
      <c r="A106" s="710"/>
      <c r="B106" s="162" t="s">
        <v>324</v>
      </c>
      <c r="C106" s="149">
        <f t="shared" si="11"/>
        <v>2</v>
      </c>
      <c r="D106" s="150">
        <f t="shared" si="10"/>
        <v>0</v>
      </c>
      <c r="E106" s="151"/>
      <c r="F106" s="152"/>
      <c r="G106" s="153">
        <f t="shared" si="13"/>
        <v>0</v>
      </c>
      <c r="H106" s="57"/>
      <c r="I106" s="161"/>
      <c r="J106" s="150">
        <f t="shared" si="14"/>
        <v>2</v>
      </c>
      <c r="K106" s="151">
        <v>2</v>
      </c>
      <c r="L106" s="152"/>
      <c r="M106" s="150">
        <f t="shared" si="12"/>
        <v>0</v>
      </c>
      <c r="N106" s="151"/>
      <c r="O106" s="152"/>
      <c r="P106" s="150">
        <f t="shared" si="15"/>
        <v>0</v>
      </c>
      <c r="Q106" s="152"/>
    </row>
    <row r="107" spans="1:17" ht="50.25" customHeight="1" x14ac:dyDescent="0.25">
      <c r="A107" s="710"/>
      <c r="B107" s="162" t="s">
        <v>323</v>
      </c>
      <c r="C107" s="149">
        <f t="shared" si="11"/>
        <v>1</v>
      </c>
      <c r="D107" s="150">
        <v>1</v>
      </c>
      <c r="E107" s="151"/>
      <c r="F107" s="152"/>
      <c r="G107" s="153"/>
      <c r="H107" s="57"/>
      <c r="I107" s="161"/>
      <c r="J107" s="150"/>
      <c r="K107" s="151"/>
      <c r="L107" s="152"/>
      <c r="M107" s="150"/>
      <c r="N107" s="151"/>
      <c r="O107" s="152"/>
      <c r="P107" s="150"/>
      <c r="Q107" s="152"/>
    </row>
    <row r="108" spans="1:17" x14ac:dyDescent="0.25">
      <c r="A108" s="710"/>
      <c r="B108" s="168" t="s">
        <v>248</v>
      </c>
      <c r="C108" s="149">
        <f t="shared" si="11"/>
        <v>0</v>
      </c>
      <c r="D108" s="150">
        <f t="shared" si="10"/>
        <v>0</v>
      </c>
      <c r="E108" s="151"/>
      <c r="F108" s="152"/>
      <c r="G108" s="153">
        <f t="shared" si="13"/>
        <v>0</v>
      </c>
      <c r="H108" s="57"/>
      <c r="I108" s="161"/>
      <c r="J108" s="150">
        <f t="shared" si="14"/>
        <v>0</v>
      </c>
      <c r="K108" s="151"/>
      <c r="L108" s="152"/>
      <c r="M108" s="150">
        <f t="shared" si="12"/>
        <v>0</v>
      </c>
      <c r="N108" s="151"/>
      <c r="O108" s="152"/>
      <c r="P108" s="150">
        <f t="shared" si="15"/>
        <v>0</v>
      </c>
      <c r="Q108" s="152"/>
    </row>
    <row r="109" spans="1:17" ht="40.5" customHeight="1" x14ac:dyDescent="0.25">
      <c r="A109" s="159"/>
      <c r="B109" s="168" t="s">
        <v>325</v>
      </c>
      <c r="C109" s="149">
        <f t="shared" si="11"/>
        <v>4</v>
      </c>
      <c r="D109" s="150">
        <f t="shared" si="10"/>
        <v>4</v>
      </c>
      <c r="E109" s="151">
        <v>3</v>
      </c>
      <c r="F109" s="152">
        <v>1</v>
      </c>
      <c r="G109" s="153">
        <f t="shared" si="13"/>
        <v>0</v>
      </c>
      <c r="H109" s="57"/>
      <c r="I109" s="161"/>
      <c r="J109" s="150">
        <f t="shared" si="14"/>
        <v>0</v>
      </c>
      <c r="K109" s="151"/>
      <c r="L109" s="152"/>
      <c r="M109" s="150">
        <f t="shared" si="12"/>
        <v>0</v>
      </c>
      <c r="N109" s="151"/>
      <c r="O109" s="152"/>
      <c r="P109" s="150">
        <f t="shared" si="15"/>
        <v>0</v>
      </c>
      <c r="Q109" s="152"/>
    </row>
    <row r="110" spans="1:17" ht="79.5" customHeight="1" x14ac:dyDescent="0.25">
      <c r="A110" s="710">
        <v>19</v>
      </c>
      <c r="B110" s="160" t="s">
        <v>326</v>
      </c>
      <c r="C110" s="149">
        <f t="shared" si="11"/>
        <v>12</v>
      </c>
      <c r="D110" s="150">
        <f t="shared" si="10"/>
        <v>12</v>
      </c>
      <c r="E110" s="151">
        <v>10</v>
      </c>
      <c r="F110" s="152">
        <v>2</v>
      </c>
      <c r="G110" s="153">
        <f t="shared" si="13"/>
        <v>0</v>
      </c>
      <c r="H110" s="57"/>
      <c r="I110" s="161"/>
      <c r="J110" s="150">
        <f t="shared" si="14"/>
        <v>0</v>
      </c>
      <c r="K110" s="151"/>
      <c r="L110" s="152"/>
      <c r="M110" s="150">
        <f t="shared" si="12"/>
        <v>0</v>
      </c>
      <c r="N110" s="151"/>
      <c r="O110" s="152"/>
      <c r="P110" s="150">
        <f t="shared" si="15"/>
        <v>0</v>
      </c>
      <c r="Q110" s="152"/>
    </row>
    <row r="111" spans="1:17" ht="45" x14ac:dyDescent="0.25">
      <c r="A111" s="710"/>
      <c r="B111" s="162" t="s">
        <v>327</v>
      </c>
      <c r="C111" s="149">
        <f t="shared" si="11"/>
        <v>9</v>
      </c>
      <c r="D111" s="150">
        <f t="shared" si="10"/>
        <v>9</v>
      </c>
      <c r="E111" s="151">
        <v>8</v>
      </c>
      <c r="F111" s="152">
        <v>1</v>
      </c>
      <c r="G111" s="153">
        <f t="shared" si="13"/>
        <v>0</v>
      </c>
      <c r="H111" s="57"/>
      <c r="I111" s="161"/>
      <c r="J111" s="150">
        <f t="shared" si="14"/>
        <v>0</v>
      </c>
      <c r="K111" s="151"/>
      <c r="L111" s="152"/>
      <c r="M111" s="150">
        <f t="shared" si="12"/>
        <v>0</v>
      </c>
      <c r="N111" s="151"/>
      <c r="O111" s="152"/>
      <c r="P111" s="150">
        <f t="shared" si="15"/>
        <v>0</v>
      </c>
      <c r="Q111" s="152"/>
    </row>
    <row r="112" spans="1:17" ht="45" x14ac:dyDescent="0.25">
      <c r="A112" s="710"/>
      <c r="B112" s="162" t="s">
        <v>328</v>
      </c>
      <c r="C112" s="149">
        <f t="shared" si="11"/>
        <v>1</v>
      </c>
      <c r="D112" s="150">
        <f t="shared" si="10"/>
        <v>1</v>
      </c>
      <c r="E112" s="151">
        <v>1</v>
      </c>
      <c r="F112" s="152"/>
      <c r="G112" s="153">
        <f t="shared" si="13"/>
        <v>0</v>
      </c>
      <c r="H112" s="57"/>
      <c r="I112" s="161"/>
      <c r="J112" s="150">
        <f t="shared" si="14"/>
        <v>0</v>
      </c>
      <c r="K112" s="151"/>
      <c r="L112" s="152"/>
      <c r="M112" s="150">
        <f t="shared" si="12"/>
        <v>0</v>
      </c>
      <c r="N112" s="151"/>
      <c r="O112" s="152"/>
      <c r="P112" s="150">
        <f t="shared" si="15"/>
        <v>0</v>
      </c>
      <c r="Q112" s="152"/>
    </row>
    <row r="113" spans="1:17" ht="45" x14ac:dyDescent="0.25">
      <c r="A113" s="710"/>
      <c r="B113" s="162" t="s">
        <v>329</v>
      </c>
      <c r="C113" s="149">
        <f t="shared" si="11"/>
        <v>2</v>
      </c>
      <c r="D113" s="150">
        <f t="shared" si="10"/>
        <v>2</v>
      </c>
      <c r="E113" s="151">
        <v>1</v>
      </c>
      <c r="F113" s="152">
        <v>1</v>
      </c>
      <c r="G113" s="153">
        <f t="shared" si="13"/>
        <v>0</v>
      </c>
      <c r="H113" s="57"/>
      <c r="I113" s="161"/>
      <c r="J113" s="150">
        <f t="shared" si="14"/>
        <v>0</v>
      </c>
      <c r="K113" s="151"/>
      <c r="L113" s="152"/>
      <c r="M113" s="150">
        <f t="shared" si="12"/>
        <v>0</v>
      </c>
      <c r="N113" s="151"/>
      <c r="O113" s="152"/>
      <c r="P113" s="150">
        <f t="shared" si="15"/>
        <v>0</v>
      </c>
      <c r="Q113" s="152"/>
    </row>
    <row r="114" spans="1:17" x14ac:dyDescent="0.25">
      <c r="A114" s="710"/>
      <c r="B114" s="164" t="s">
        <v>248</v>
      </c>
      <c r="C114" s="149">
        <f t="shared" si="11"/>
        <v>0</v>
      </c>
      <c r="D114" s="150">
        <f t="shared" si="10"/>
        <v>0</v>
      </c>
      <c r="E114" s="151"/>
      <c r="F114" s="152"/>
      <c r="G114" s="153">
        <f t="shared" si="13"/>
        <v>0</v>
      </c>
      <c r="H114" s="57"/>
      <c r="I114" s="161"/>
      <c r="J114" s="150">
        <f t="shared" si="14"/>
        <v>0</v>
      </c>
      <c r="K114" s="151"/>
      <c r="L114" s="152"/>
      <c r="M114" s="150">
        <f t="shared" si="12"/>
        <v>0</v>
      </c>
      <c r="N114" s="151"/>
      <c r="O114" s="152"/>
      <c r="P114" s="150">
        <f t="shared" si="15"/>
        <v>0</v>
      </c>
      <c r="Q114" s="152"/>
    </row>
    <row r="115" spans="1:17" ht="101.25" x14ac:dyDescent="0.25">
      <c r="A115" s="159">
        <v>20</v>
      </c>
      <c r="B115" s="169" t="s">
        <v>330</v>
      </c>
      <c r="C115" s="149">
        <f t="shared" si="11"/>
        <v>2</v>
      </c>
      <c r="D115" s="150">
        <f t="shared" si="10"/>
        <v>2</v>
      </c>
      <c r="E115" s="151">
        <v>2</v>
      </c>
      <c r="F115" s="152"/>
      <c r="G115" s="153">
        <f t="shared" si="13"/>
        <v>0</v>
      </c>
      <c r="H115" s="57"/>
      <c r="I115" s="161"/>
      <c r="J115" s="150">
        <f t="shared" si="14"/>
        <v>0</v>
      </c>
      <c r="K115" s="151"/>
      <c r="L115" s="152"/>
      <c r="M115" s="150">
        <f t="shared" si="12"/>
        <v>0</v>
      </c>
      <c r="N115" s="151"/>
      <c r="O115" s="152"/>
      <c r="P115" s="150">
        <f t="shared" si="15"/>
        <v>0</v>
      </c>
      <c r="Q115" s="152"/>
    </row>
    <row r="116" spans="1:17" ht="78.75" x14ac:dyDescent="0.25">
      <c r="A116" s="159">
        <v>21</v>
      </c>
      <c r="B116" s="169" t="s">
        <v>331</v>
      </c>
      <c r="C116" s="149">
        <f t="shared" si="11"/>
        <v>0</v>
      </c>
      <c r="D116" s="150">
        <f t="shared" si="10"/>
        <v>0</v>
      </c>
      <c r="E116" s="151"/>
      <c r="F116" s="152"/>
      <c r="G116" s="153">
        <f t="shared" si="13"/>
        <v>0</v>
      </c>
      <c r="H116" s="57"/>
      <c r="I116" s="161"/>
      <c r="J116" s="150">
        <f t="shared" si="14"/>
        <v>0</v>
      </c>
      <c r="K116" s="151"/>
      <c r="L116" s="152"/>
      <c r="M116" s="150">
        <f t="shared" si="12"/>
        <v>0</v>
      </c>
      <c r="N116" s="151"/>
      <c r="O116" s="152"/>
      <c r="P116" s="150">
        <f t="shared" si="15"/>
        <v>0</v>
      </c>
      <c r="Q116" s="152"/>
    </row>
    <row r="117" spans="1:17" ht="67.5" x14ac:dyDescent="0.25">
      <c r="A117" s="159">
        <v>22</v>
      </c>
      <c r="B117" s="169" t="s">
        <v>332</v>
      </c>
      <c r="C117" s="149">
        <f t="shared" si="11"/>
        <v>17</v>
      </c>
      <c r="D117" s="150">
        <f t="shared" si="10"/>
        <v>13</v>
      </c>
      <c r="E117" s="151">
        <v>13</v>
      </c>
      <c r="F117" s="152"/>
      <c r="G117" s="153">
        <f t="shared" si="13"/>
        <v>3</v>
      </c>
      <c r="H117" s="57">
        <v>2</v>
      </c>
      <c r="I117" s="161">
        <v>1</v>
      </c>
      <c r="J117" s="150">
        <f t="shared" si="14"/>
        <v>0</v>
      </c>
      <c r="K117" s="151"/>
      <c r="L117" s="152"/>
      <c r="M117" s="150">
        <f t="shared" si="12"/>
        <v>1</v>
      </c>
      <c r="N117" s="151">
        <v>1</v>
      </c>
      <c r="O117" s="152"/>
      <c r="P117" s="150">
        <f t="shared" si="15"/>
        <v>0</v>
      </c>
      <c r="Q117" s="152"/>
    </row>
    <row r="118" spans="1:17" ht="56.25" x14ac:dyDescent="0.25">
      <c r="A118" s="159">
        <v>23</v>
      </c>
      <c r="B118" s="160" t="s">
        <v>333</v>
      </c>
      <c r="C118" s="149">
        <f t="shared" si="11"/>
        <v>0</v>
      </c>
      <c r="D118" s="150">
        <f t="shared" si="10"/>
        <v>0</v>
      </c>
      <c r="E118" s="151"/>
      <c r="F118" s="152"/>
      <c r="G118" s="153">
        <f t="shared" si="13"/>
        <v>0</v>
      </c>
      <c r="H118" s="57"/>
      <c r="I118" s="161"/>
      <c r="J118" s="150">
        <f t="shared" si="14"/>
        <v>0</v>
      </c>
      <c r="K118" s="151"/>
      <c r="L118" s="152"/>
      <c r="M118" s="150">
        <f t="shared" si="12"/>
        <v>0</v>
      </c>
      <c r="N118" s="151"/>
      <c r="O118" s="152"/>
      <c r="P118" s="150">
        <f t="shared" si="15"/>
        <v>0</v>
      </c>
      <c r="Q118" s="152"/>
    </row>
    <row r="119" spans="1:17" ht="45" x14ac:dyDescent="0.25">
      <c r="A119" s="159">
        <v>24</v>
      </c>
      <c r="B119" s="169" t="s">
        <v>334</v>
      </c>
      <c r="C119" s="149">
        <f t="shared" si="11"/>
        <v>0</v>
      </c>
      <c r="D119" s="150">
        <f t="shared" si="10"/>
        <v>0</v>
      </c>
      <c r="E119" s="151"/>
      <c r="F119" s="152"/>
      <c r="G119" s="153">
        <f t="shared" si="13"/>
        <v>0</v>
      </c>
      <c r="H119" s="57"/>
      <c r="I119" s="161"/>
      <c r="J119" s="150">
        <f t="shared" si="14"/>
        <v>0</v>
      </c>
      <c r="K119" s="151"/>
      <c r="L119" s="152"/>
      <c r="M119" s="150">
        <f t="shared" si="12"/>
        <v>0</v>
      </c>
      <c r="N119" s="151"/>
      <c r="O119" s="152"/>
      <c r="P119" s="150">
        <f t="shared" si="15"/>
        <v>0</v>
      </c>
      <c r="Q119" s="152"/>
    </row>
    <row r="120" spans="1:17" ht="56.25" x14ac:dyDescent="0.25">
      <c r="A120" s="159">
        <v>25</v>
      </c>
      <c r="B120" s="169" t="s">
        <v>335</v>
      </c>
      <c r="C120" s="149">
        <f t="shared" si="11"/>
        <v>21</v>
      </c>
      <c r="D120" s="150">
        <f t="shared" si="10"/>
        <v>21</v>
      </c>
      <c r="E120" s="151">
        <v>15</v>
      </c>
      <c r="F120" s="152">
        <v>6</v>
      </c>
      <c r="G120" s="153">
        <f t="shared" si="13"/>
        <v>0</v>
      </c>
      <c r="H120" s="57"/>
      <c r="I120" s="161"/>
      <c r="J120" s="150">
        <f t="shared" si="14"/>
        <v>0</v>
      </c>
      <c r="K120" s="151"/>
      <c r="L120" s="152"/>
      <c r="M120" s="150">
        <f t="shared" si="12"/>
        <v>0</v>
      </c>
      <c r="N120" s="151"/>
      <c r="O120" s="152"/>
      <c r="P120" s="150">
        <f t="shared" si="15"/>
        <v>0</v>
      </c>
      <c r="Q120" s="152"/>
    </row>
    <row r="121" spans="1:17" ht="56.25" x14ac:dyDescent="0.25">
      <c r="A121" s="159">
        <v>26</v>
      </c>
      <c r="B121" s="169" t="s">
        <v>336</v>
      </c>
      <c r="C121" s="149">
        <f t="shared" si="11"/>
        <v>1</v>
      </c>
      <c r="D121" s="150">
        <f t="shared" si="10"/>
        <v>1</v>
      </c>
      <c r="E121" s="151">
        <v>1</v>
      </c>
      <c r="F121" s="152"/>
      <c r="G121" s="153">
        <f t="shared" si="13"/>
        <v>0</v>
      </c>
      <c r="H121" s="57"/>
      <c r="I121" s="161"/>
      <c r="J121" s="150">
        <f t="shared" si="14"/>
        <v>0</v>
      </c>
      <c r="K121" s="151"/>
      <c r="L121" s="152"/>
      <c r="M121" s="150">
        <f t="shared" si="12"/>
        <v>0</v>
      </c>
      <c r="N121" s="151"/>
      <c r="O121" s="152"/>
      <c r="P121" s="150">
        <f t="shared" si="15"/>
        <v>0</v>
      </c>
      <c r="Q121" s="152"/>
    </row>
    <row r="122" spans="1:17" ht="45" x14ac:dyDescent="0.25">
      <c r="A122" s="159">
        <v>27</v>
      </c>
      <c r="B122" s="169" t="s">
        <v>337</v>
      </c>
      <c r="C122" s="149">
        <f t="shared" si="11"/>
        <v>0</v>
      </c>
      <c r="D122" s="150">
        <f t="shared" si="10"/>
        <v>0</v>
      </c>
      <c r="E122" s="151"/>
      <c r="F122" s="152"/>
      <c r="G122" s="153">
        <f t="shared" si="13"/>
        <v>0</v>
      </c>
      <c r="H122" s="57"/>
      <c r="I122" s="161"/>
      <c r="J122" s="150">
        <f t="shared" si="14"/>
        <v>0</v>
      </c>
      <c r="K122" s="151"/>
      <c r="L122" s="152"/>
      <c r="M122" s="150">
        <f t="shared" si="12"/>
        <v>0</v>
      </c>
      <c r="N122" s="151"/>
      <c r="O122" s="152"/>
      <c r="P122" s="150">
        <f t="shared" si="15"/>
        <v>0</v>
      </c>
      <c r="Q122" s="152"/>
    </row>
    <row r="123" spans="1:17" ht="45" x14ac:dyDescent="0.25">
      <c r="A123" s="159">
        <v>28</v>
      </c>
      <c r="B123" s="169" t="s">
        <v>338</v>
      </c>
      <c r="C123" s="149">
        <f t="shared" si="11"/>
        <v>3</v>
      </c>
      <c r="D123" s="150">
        <f t="shared" si="10"/>
        <v>3</v>
      </c>
      <c r="E123" s="151">
        <v>1</v>
      </c>
      <c r="F123" s="152">
        <v>2</v>
      </c>
      <c r="G123" s="153">
        <f t="shared" si="13"/>
        <v>0</v>
      </c>
      <c r="H123" s="57"/>
      <c r="I123" s="161"/>
      <c r="J123" s="150">
        <f t="shared" si="14"/>
        <v>0</v>
      </c>
      <c r="K123" s="151"/>
      <c r="L123" s="152"/>
      <c r="M123" s="150">
        <f t="shared" si="12"/>
        <v>0</v>
      </c>
      <c r="N123" s="151"/>
      <c r="O123" s="152"/>
      <c r="P123" s="150">
        <f t="shared" si="15"/>
        <v>0</v>
      </c>
      <c r="Q123" s="152"/>
    </row>
    <row r="124" spans="1:17" ht="78.75" x14ac:dyDescent="0.25">
      <c r="A124" s="159">
        <v>29</v>
      </c>
      <c r="B124" s="169" t="s">
        <v>339</v>
      </c>
      <c r="C124" s="149">
        <f t="shared" si="11"/>
        <v>0</v>
      </c>
      <c r="D124" s="150">
        <f t="shared" si="10"/>
        <v>0</v>
      </c>
      <c r="E124" s="151"/>
      <c r="F124" s="152"/>
      <c r="G124" s="153">
        <f t="shared" si="13"/>
        <v>0</v>
      </c>
      <c r="H124" s="57"/>
      <c r="I124" s="161"/>
      <c r="J124" s="150">
        <f t="shared" si="14"/>
        <v>0</v>
      </c>
      <c r="K124" s="151"/>
      <c r="L124" s="152"/>
      <c r="M124" s="150">
        <f t="shared" si="12"/>
        <v>0</v>
      </c>
      <c r="N124" s="151"/>
      <c r="O124" s="152"/>
      <c r="P124" s="150">
        <f t="shared" si="15"/>
        <v>0</v>
      </c>
      <c r="Q124" s="152"/>
    </row>
    <row r="125" spans="1:17" ht="46.5" customHeight="1" x14ac:dyDescent="0.25">
      <c r="A125" s="711">
        <v>30</v>
      </c>
      <c r="B125" s="169" t="s">
        <v>340</v>
      </c>
      <c r="C125" s="149">
        <f t="shared" si="11"/>
        <v>81</v>
      </c>
      <c r="D125" s="150">
        <f t="shared" si="10"/>
        <v>69</v>
      </c>
      <c r="E125" s="151">
        <v>66</v>
      </c>
      <c r="F125" s="152">
        <v>3</v>
      </c>
      <c r="G125" s="153">
        <f t="shared" si="13"/>
        <v>6</v>
      </c>
      <c r="H125" s="57">
        <v>5</v>
      </c>
      <c r="I125" s="161">
        <v>1</v>
      </c>
      <c r="J125" s="150">
        <f t="shared" si="14"/>
        <v>5</v>
      </c>
      <c r="K125" s="151">
        <v>4</v>
      </c>
      <c r="L125" s="152">
        <v>1</v>
      </c>
      <c r="M125" s="150">
        <f t="shared" si="12"/>
        <v>1</v>
      </c>
      <c r="N125" s="151">
        <v>1</v>
      </c>
      <c r="O125" s="152"/>
      <c r="P125" s="150">
        <f t="shared" si="15"/>
        <v>0</v>
      </c>
      <c r="Q125" s="152"/>
    </row>
    <row r="126" spans="1:17" ht="78.75" x14ac:dyDescent="0.25">
      <c r="A126" s="712"/>
      <c r="B126" s="170" t="s">
        <v>341</v>
      </c>
      <c r="C126" s="149">
        <f>G126+J126+D126+M126+P126</f>
        <v>75</v>
      </c>
      <c r="D126" s="150">
        <f t="shared" si="10"/>
        <v>64</v>
      </c>
      <c r="E126" s="151">
        <v>61</v>
      </c>
      <c r="F126" s="152">
        <v>3</v>
      </c>
      <c r="G126" s="153">
        <f t="shared" si="13"/>
        <v>6</v>
      </c>
      <c r="H126" s="57">
        <v>5</v>
      </c>
      <c r="I126" s="161">
        <v>1</v>
      </c>
      <c r="J126" s="150">
        <f t="shared" si="14"/>
        <v>4</v>
      </c>
      <c r="K126" s="151">
        <v>4</v>
      </c>
      <c r="L126" s="152"/>
      <c r="M126" s="150">
        <f t="shared" si="12"/>
        <v>1</v>
      </c>
      <c r="N126" s="151">
        <v>1</v>
      </c>
      <c r="O126" s="152"/>
      <c r="P126" s="150">
        <f t="shared" si="15"/>
        <v>0</v>
      </c>
      <c r="Q126" s="152"/>
    </row>
    <row r="127" spans="1:17" ht="78.75" x14ac:dyDescent="0.25">
      <c r="A127" s="712"/>
      <c r="B127" s="170" t="s">
        <v>342</v>
      </c>
      <c r="C127" s="149">
        <f t="shared" si="11"/>
        <v>0</v>
      </c>
      <c r="D127" s="150">
        <f t="shared" si="10"/>
        <v>0</v>
      </c>
      <c r="E127" s="151"/>
      <c r="F127" s="152"/>
      <c r="G127" s="153">
        <f t="shared" si="13"/>
        <v>0</v>
      </c>
      <c r="H127" s="57"/>
      <c r="I127" s="161"/>
      <c r="J127" s="150">
        <f t="shared" si="14"/>
        <v>0</v>
      </c>
      <c r="K127" s="151"/>
      <c r="L127" s="152"/>
      <c r="M127" s="150">
        <f t="shared" si="12"/>
        <v>0</v>
      </c>
      <c r="N127" s="151"/>
      <c r="O127" s="152"/>
      <c r="P127" s="150">
        <f t="shared" si="15"/>
        <v>0</v>
      </c>
      <c r="Q127" s="152"/>
    </row>
    <row r="128" spans="1:17" ht="78.75" x14ac:dyDescent="0.25">
      <c r="A128" s="712"/>
      <c r="B128" s="171" t="s">
        <v>343</v>
      </c>
      <c r="C128" s="149">
        <f t="shared" si="11"/>
        <v>2</v>
      </c>
      <c r="D128" s="150">
        <f>E128+F128</f>
        <v>2</v>
      </c>
      <c r="E128" s="151">
        <v>2</v>
      </c>
      <c r="F128" s="152"/>
      <c r="G128" s="153">
        <f t="shared" si="13"/>
        <v>0</v>
      </c>
      <c r="H128" s="57"/>
      <c r="I128" s="161"/>
      <c r="J128" s="150">
        <f t="shared" si="14"/>
        <v>0</v>
      </c>
      <c r="K128" s="151"/>
      <c r="L128" s="152"/>
      <c r="M128" s="150">
        <f t="shared" si="12"/>
        <v>0</v>
      </c>
      <c r="N128" s="151"/>
      <c r="O128" s="152"/>
      <c r="P128" s="150">
        <f t="shared" si="15"/>
        <v>0</v>
      </c>
      <c r="Q128" s="152"/>
    </row>
    <row r="129" spans="1:17" ht="53.25" customHeight="1" x14ac:dyDescent="0.25">
      <c r="A129" s="712"/>
      <c r="B129" s="170" t="s">
        <v>344</v>
      </c>
      <c r="C129" s="149">
        <f t="shared" si="11"/>
        <v>2</v>
      </c>
      <c r="D129" s="150">
        <f>E129+F129</f>
        <v>2</v>
      </c>
      <c r="E129" s="151">
        <v>2</v>
      </c>
      <c r="F129" s="152"/>
      <c r="G129" s="153">
        <f t="shared" si="13"/>
        <v>0</v>
      </c>
      <c r="H129" s="57"/>
      <c r="I129" s="161"/>
      <c r="J129" s="150">
        <f t="shared" si="14"/>
        <v>0</v>
      </c>
      <c r="K129" s="151"/>
      <c r="L129" s="152"/>
      <c r="M129" s="150">
        <f t="shared" si="12"/>
        <v>0</v>
      </c>
      <c r="N129" s="151"/>
      <c r="O129" s="152"/>
      <c r="P129" s="150">
        <f t="shared" si="15"/>
        <v>0</v>
      </c>
      <c r="Q129" s="152"/>
    </row>
    <row r="130" spans="1:17" ht="67.5" x14ac:dyDescent="0.25">
      <c r="A130" s="712"/>
      <c r="B130" s="172" t="s">
        <v>345</v>
      </c>
      <c r="C130" s="149">
        <f t="shared" si="11"/>
        <v>1</v>
      </c>
      <c r="D130" s="150">
        <f>E130+F130</f>
        <v>1</v>
      </c>
      <c r="E130" s="151">
        <v>1</v>
      </c>
      <c r="F130" s="152"/>
      <c r="G130" s="153">
        <f t="shared" si="13"/>
        <v>0</v>
      </c>
      <c r="H130" s="57"/>
      <c r="I130" s="161"/>
      <c r="J130" s="150">
        <f t="shared" si="14"/>
        <v>0</v>
      </c>
      <c r="K130" s="151"/>
      <c r="L130" s="152"/>
      <c r="M130" s="150">
        <f t="shared" si="12"/>
        <v>0</v>
      </c>
      <c r="N130" s="151"/>
      <c r="O130" s="152"/>
      <c r="P130" s="150">
        <f t="shared" si="15"/>
        <v>0</v>
      </c>
      <c r="Q130" s="152"/>
    </row>
    <row r="131" spans="1:17" ht="23.25" thickBot="1" x14ac:dyDescent="0.3">
      <c r="A131" s="713"/>
      <c r="B131" s="170" t="s">
        <v>346</v>
      </c>
      <c r="C131" s="149">
        <f t="shared" si="11"/>
        <v>1</v>
      </c>
      <c r="D131" s="173">
        <f>E131+F131</f>
        <v>0</v>
      </c>
      <c r="E131" s="174"/>
      <c r="F131" s="175"/>
      <c r="G131" s="176">
        <f t="shared" si="13"/>
        <v>0</v>
      </c>
      <c r="H131" s="177"/>
      <c r="I131" s="178"/>
      <c r="J131" s="173">
        <f t="shared" si="14"/>
        <v>1</v>
      </c>
      <c r="K131" s="174"/>
      <c r="L131" s="175">
        <v>1</v>
      </c>
      <c r="M131" s="173">
        <f t="shared" si="12"/>
        <v>0</v>
      </c>
      <c r="N131" s="174"/>
      <c r="O131" s="175"/>
      <c r="P131" s="173">
        <f t="shared" si="15"/>
        <v>0</v>
      </c>
      <c r="Q131" s="175"/>
    </row>
    <row r="132" spans="1:17" ht="16.5" thickBot="1" x14ac:dyDescent="0.3">
      <c r="A132" s="697" t="s">
        <v>347</v>
      </c>
      <c r="B132" s="698"/>
      <c r="C132" s="698"/>
      <c r="D132" s="698"/>
      <c r="E132" s="698"/>
      <c r="F132" s="698"/>
      <c r="G132" s="698"/>
      <c r="H132" s="698"/>
      <c r="I132" s="698"/>
      <c r="J132" s="698"/>
      <c r="K132" s="698"/>
      <c r="L132" s="698"/>
      <c r="M132" s="698"/>
      <c r="N132" s="698"/>
      <c r="O132" s="698"/>
      <c r="P132" s="698"/>
      <c r="Q132" s="699"/>
    </row>
    <row r="133" spans="1:17" ht="67.5" x14ac:dyDescent="0.25">
      <c r="A133" s="57">
        <v>28</v>
      </c>
      <c r="B133" s="169" t="s">
        <v>348</v>
      </c>
      <c r="C133" s="149">
        <f t="shared" ref="C133:C145" si="16">G133+J133+D133+M133+P133</f>
        <v>50</v>
      </c>
      <c r="D133" s="179">
        <f t="shared" ref="D133:D143" si="17">E133+F133</f>
        <v>32</v>
      </c>
      <c r="E133" s="180">
        <v>27</v>
      </c>
      <c r="F133" s="181">
        <v>5</v>
      </c>
      <c r="G133" s="182">
        <f>H133+I133</f>
        <v>0</v>
      </c>
      <c r="H133" s="180"/>
      <c r="I133" s="181"/>
      <c r="J133" s="179">
        <f t="shared" si="14"/>
        <v>3</v>
      </c>
      <c r="K133" s="180">
        <v>3</v>
      </c>
      <c r="L133" s="181"/>
      <c r="M133" s="179">
        <f t="shared" ref="M133:M143" si="18">N133+O133</f>
        <v>12</v>
      </c>
      <c r="N133" s="180">
        <v>7</v>
      </c>
      <c r="O133" s="181">
        <v>5</v>
      </c>
      <c r="P133" s="179">
        <f t="shared" si="15"/>
        <v>3</v>
      </c>
      <c r="Q133" s="181">
        <v>3</v>
      </c>
    </row>
    <row r="134" spans="1:17" ht="33.75" x14ac:dyDescent="0.25">
      <c r="A134" s="57">
        <v>29</v>
      </c>
      <c r="B134" s="169" t="s">
        <v>349</v>
      </c>
      <c r="C134" s="149">
        <f t="shared" si="16"/>
        <v>73</v>
      </c>
      <c r="D134" s="150">
        <f t="shared" si="17"/>
        <v>63</v>
      </c>
      <c r="E134" s="151">
        <v>36</v>
      </c>
      <c r="F134" s="152">
        <v>27</v>
      </c>
      <c r="G134" s="183">
        <f t="shared" ref="G134:G145" si="19">H134+I134</f>
        <v>2</v>
      </c>
      <c r="H134" s="151">
        <v>2</v>
      </c>
      <c r="I134" s="152"/>
      <c r="J134" s="150">
        <f t="shared" si="14"/>
        <v>3</v>
      </c>
      <c r="K134" s="151">
        <v>2</v>
      </c>
      <c r="L134" s="152">
        <v>1</v>
      </c>
      <c r="M134" s="150">
        <f t="shared" si="18"/>
        <v>4</v>
      </c>
      <c r="N134" s="151">
        <v>1</v>
      </c>
      <c r="O134" s="152">
        <v>3</v>
      </c>
      <c r="P134" s="150">
        <f t="shared" si="15"/>
        <v>1</v>
      </c>
      <c r="Q134" s="152">
        <v>1</v>
      </c>
    </row>
    <row r="135" spans="1:17" ht="33.75" x14ac:dyDescent="0.25">
      <c r="A135" s="57">
        <v>30</v>
      </c>
      <c r="B135" s="169" t="s">
        <v>350</v>
      </c>
      <c r="C135" s="149">
        <f>G135+J135+D135+M135+P135</f>
        <v>541</v>
      </c>
      <c r="D135" s="150">
        <f t="shared" si="17"/>
        <v>424</v>
      </c>
      <c r="E135" s="151">
        <v>313</v>
      </c>
      <c r="F135" s="152">
        <v>111</v>
      </c>
      <c r="G135" s="183">
        <f t="shared" si="19"/>
        <v>8</v>
      </c>
      <c r="H135" s="151">
        <v>6</v>
      </c>
      <c r="I135" s="152">
        <v>2</v>
      </c>
      <c r="J135" s="150">
        <f t="shared" si="14"/>
        <v>47</v>
      </c>
      <c r="K135" s="151">
        <v>36</v>
      </c>
      <c r="L135" s="152">
        <v>11</v>
      </c>
      <c r="M135" s="150">
        <f t="shared" si="18"/>
        <v>37</v>
      </c>
      <c r="N135" s="151">
        <v>16</v>
      </c>
      <c r="O135" s="152">
        <v>21</v>
      </c>
      <c r="P135" s="150">
        <f t="shared" si="15"/>
        <v>25</v>
      </c>
      <c r="Q135" s="152">
        <v>25</v>
      </c>
    </row>
    <row r="136" spans="1:17" ht="33.75" x14ac:dyDescent="0.25">
      <c r="A136" s="57">
        <v>31</v>
      </c>
      <c r="B136" s="169" t="s">
        <v>351</v>
      </c>
      <c r="C136" s="149">
        <f t="shared" si="16"/>
        <v>0</v>
      </c>
      <c r="D136" s="150">
        <f t="shared" si="17"/>
        <v>0</v>
      </c>
      <c r="E136" s="151"/>
      <c r="F136" s="152"/>
      <c r="G136" s="183">
        <f t="shared" si="19"/>
        <v>0</v>
      </c>
      <c r="H136" s="151"/>
      <c r="I136" s="152"/>
      <c r="J136" s="150">
        <f t="shared" si="14"/>
        <v>0</v>
      </c>
      <c r="K136" s="151"/>
      <c r="L136" s="152"/>
      <c r="M136" s="150">
        <f t="shared" si="18"/>
        <v>0</v>
      </c>
      <c r="N136" s="151"/>
      <c r="O136" s="152"/>
      <c r="P136" s="150">
        <f t="shared" si="15"/>
        <v>0</v>
      </c>
      <c r="Q136" s="152"/>
    </row>
    <row r="137" spans="1:17" x14ac:dyDescent="0.25">
      <c r="A137" s="57">
        <v>32</v>
      </c>
      <c r="B137" s="169" t="s">
        <v>27</v>
      </c>
      <c r="C137" s="149">
        <f t="shared" si="16"/>
        <v>0</v>
      </c>
      <c r="D137" s="150">
        <f t="shared" si="17"/>
        <v>0</v>
      </c>
      <c r="E137" s="151"/>
      <c r="F137" s="152"/>
      <c r="G137" s="183">
        <f t="shared" si="19"/>
        <v>0</v>
      </c>
      <c r="H137" s="151"/>
      <c r="I137" s="152"/>
      <c r="J137" s="150">
        <f t="shared" si="14"/>
        <v>0</v>
      </c>
      <c r="K137" s="151"/>
      <c r="L137" s="152"/>
      <c r="M137" s="150">
        <f t="shared" si="18"/>
        <v>0</v>
      </c>
      <c r="N137" s="151"/>
      <c r="O137" s="152"/>
      <c r="P137" s="150">
        <f t="shared" si="15"/>
        <v>0</v>
      </c>
      <c r="Q137" s="152"/>
    </row>
    <row r="138" spans="1:17" x14ac:dyDescent="0.25">
      <c r="A138" s="57">
        <v>33</v>
      </c>
      <c r="B138" s="169" t="s">
        <v>28</v>
      </c>
      <c r="C138" s="149">
        <f t="shared" si="16"/>
        <v>0</v>
      </c>
      <c r="D138" s="150">
        <f t="shared" si="17"/>
        <v>0</v>
      </c>
      <c r="E138" s="151"/>
      <c r="F138" s="152"/>
      <c r="G138" s="183">
        <f t="shared" si="19"/>
        <v>0</v>
      </c>
      <c r="H138" s="151"/>
      <c r="I138" s="152"/>
      <c r="J138" s="150">
        <f t="shared" si="14"/>
        <v>0</v>
      </c>
      <c r="K138" s="151"/>
      <c r="L138" s="152"/>
      <c r="M138" s="150">
        <f t="shared" si="18"/>
        <v>0</v>
      </c>
      <c r="N138" s="151"/>
      <c r="O138" s="152"/>
      <c r="P138" s="150">
        <f t="shared" si="15"/>
        <v>0</v>
      </c>
      <c r="Q138" s="152"/>
    </row>
    <row r="139" spans="1:17" x14ac:dyDescent="0.25">
      <c r="A139" s="57">
        <v>34</v>
      </c>
      <c r="B139" s="169" t="s">
        <v>26</v>
      </c>
      <c r="C139" s="149">
        <f t="shared" si="16"/>
        <v>35</v>
      </c>
      <c r="D139" s="150">
        <f t="shared" si="17"/>
        <v>35</v>
      </c>
      <c r="E139" s="151">
        <v>35</v>
      </c>
      <c r="F139" s="152"/>
      <c r="G139" s="183">
        <f t="shared" si="19"/>
        <v>0</v>
      </c>
      <c r="H139" s="151"/>
      <c r="I139" s="152"/>
      <c r="J139" s="150">
        <f t="shared" si="14"/>
        <v>0</v>
      </c>
      <c r="K139" s="151"/>
      <c r="L139" s="152"/>
      <c r="M139" s="150">
        <f t="shared" si="18"/>
        <v>0</v>
      </c>
      <c r="N139" s="151"/>
      <c r="O139" s="152"/>
      <c r="P139" s="150">
        <f t="shared" si="15"/>
        <v>0</v>
      </c>
      <c r="Q139" s="152"/>
    </row>
    <row r="140" spans="1:17" ht="22.5" x14ac:dyDescent="0.25">
      <c r="A140" s="57">
        <v>35</v>
      </c>
      <c r="B140" s="169" t="s">
        <v>352</v>
      </c>
      <c r="C140" s="149">
        <f t="shared" si="16"/>
        <v>353</v>
      </c>
      <c r="D140" s="150">
        <f t="shared" si="17"/>
        <v>289</v>
      </c>
      <c r="E140" s="151">
        <v>246</v>
      </c>
      <c r="F140" s="152">
        <v>43</v>
      </c>
      <c r="G140" s="183">
        <f t="shared" si="19"/>
        <v>14</v>
      </c>
      <c r="H140" s="151">
        <v>9</v>
      </c>
      <c r="I140" s="152">
        <v>5</v>
      </c>
      <c r="J140" s="150">
        <f t="shared" si="14"/>
        <v>19</v>
      </c>
      <c r="K140" s="151">
        <v>14</v>
      </c>
      <c r="L140" s="152">
        <v>5</v>
      </c>
      <c r="M140" s="150">
        <f t="shared" si="18"/>
        <v>19</v>
      </c>
      <c r="N140" s="151">
        <v>8</v>
      </c>
      <c r="O140" s="152">
        <v>11</v>
      </c>
      <c r="P140" s="150">
        <f t="shared" si="15"/>
        <v>12</v>
      </c>
      <c r="Q140" s="152">
        <v>12</v>
      </c>
    </row>
    <row r="141" spans="1:17" ht="22.5" x14ac:dyDescent="0.25">
      <c r="A141" s="57">
        <v>36</v>
      </c>
      <c r="B141" s="169" t="s">
        <v>353</v>
      </c>
      <c r="C141" s="149">
        <f t="shared" si="16"/>
        <v>211</v>
      </c>
      <c r="D141" s="150">
        <f t="shared" si="17"/>
        <v>162</v>
      </c>
      <c r="E141" s="151">
        <v>145</v>
      </c>
      <c r="F141" s="152">
        <v>17</v>
      </c>
      <c r="G141" s="183">
        <f t="shared" si="19"/>
        <v>7</v>
      </c>
      <c r="H141" s="151">
        <v>7</v>
      </c>
      <c r="I141" s="152"/>
      <c r="J141" s="150">
        <f t="shared" si="14"/>
        <v>0</v>
      </c>
      <c r="K141" s="151"/>
      <c r="L141" s="152"/>
      <c r="M141" s="150">
        <f t="shared" si="18"/>
        <v>30</v>
      </c>
      <c r="N141" s="151">
        <v>27</v>
      </c>
      <c r="O141" s="152">
        <v>3</v>
      </c>
      <c r="P141" s="150">
        <f t="shared" si="15"/>
        <v>12</v>
      </c>
      <c r="Q141" s="152">
        <v>12</v>
      </c>
    </row>
    <row r="142" spans="1:17" ht="45" x14ac:dyDescent="0.25">
      <c r="A142" s="57">
        <v>37</v>
      </c>
      <c r="B142" s="169" t="s">
        <v>354</v>
      </c>
      <c r="C142" s="149">
        <f t="shared" si="16"/>
        <v>226</v>
      </c>
      <c r="D142" s="150">
        <f t="shared" si="17"/>
        <v>209</v>
      </c>
      <c r="E142" s="151">
        <v>179</v>
      </c>
      <c r="F142" s="152">
        <v>30</v>
      </c>
      <c r="G142" s="183">
        <f t="shared" si="19"/>
        <v>6</v>
      </c>
      <c r="H142" s="151">
        <v>5</v>
      </c>
      <c r="I142" s="152">
        <v>1</v>
      </c>
      <c r="J142" s="150">
        <f t="shared" si="14"/>
        <v>5</v>
      </c>
      <c r="K142" s="151">
        <v>5</v>
      </c>
      <c r="L142" s="152"/>
      <c r="M142" s="150">
        <f t="shared" si="18"/>
        <v>6</v>
      </c>
      <c r="N142" s="151">
        <v>3</v>
      </c>
      <c r="O142" s="152">
        <v>3</v>
      </c>
      <c r="P142" s="150">
        <f t="shared" si="15"/>
        <v>0</v>
      </c>
      <c r="Q142" s="152"/>
    </row>
    <row r="143" spans="1:17" ht="22.5" x14ac:dyDescent="0.25">
      <c r="A143" s="57">
        <v>38</v>
      </c>
      <c r="B143" s="169" t="s">
        <v>355</v>
      </c>
      <c r="C143" s="149">
        <f t="shared" si="16"/>
        <v>14</v>
      </c>
      <c r="D143" s="150">
        <f t="shared" si="17"/>
        <v>8</v>
      </c>
      <c r="E143" s="151">
        <v>5</v>
      </c>
      <c r="F143" s="152">
        <v>3</v>
      </c>
      <c r="G143" s="183">
        <f t="shared" si="19"/>
        <v>0</v>
      </c>
      <c r="H143" s="151">
        <v>0</v>
      </c>
      <c r="I143" s="152">
        <v>0</v>
      </c>
      <c r="J143" s="150">
        <f t="shared" si="14"/>
        <v>0</v>
      </c>
      <c r="K143" s="151">
        <v>0</v>
      </c>
      <c r="L143" s="152">
        <v>0</v>
      </c>
      <c r="M143" s="150">
        <f t="shared" si="18"/>
        <v>4</v>
      </c>
      <c r="N143" s="151">
        <v>4</v>
      </c>
      <c r="O143" s="152"/>
      <c r="P143" s="150">
        <f t="shared" si="15"/>
        <v>2</v>
      </c>
      <c r="Q143" s="152">
        <v>2</v>
      </c>
    </row>
    <row r="144" spans="1:17" s="187" customFormat="1" x14ac:dyDescent="0.25">
      <c r="A144" s="184"/>
      <c r="B144" s="185" t="s">
        <v>235</v>
      </c>
      <c r="C144" s="149">
        <f>G144+J144+D144+M144+P144</f>
        <v>839</v>
      </c>
      <c r="D144" s="186">
        <f>SUM(D137:D143)</f>
        <v>703</v>
      </c>
      <c r="E144" s="186">
        <f t="shared" ref="E144:Q144" si="20">SUM(E137:E143)</f>
        <v>610</v>
      </c>
      <c r="F144" s="186">
        <f t="shared" si="20"/>
        <v>93</v>
      </c>
      <c r="G144" s="186">
        <f t="shared" si="20"/>
        <v>27</v>
      </c>
      <c r="H144" s="186">
        <f t="shared" si="20"/>
        <v>21</v>
      </c>
      <c r="I144" s="186">
        <f t="shared" si="20"/>
        <v>6</v>
      </c>
      <c r="J144" s="186">
        <f t="shared" si="20"/>
        <v>24</v>
      </c>
      <c r="K144" s="186">
        <f t="shared" si="20"/>
        <v>19</v>
      </c>
      <c r="L144" s="186">
        <f t="shared" si="20"/>
        <v>5</v>
      </c>
      <c r="M144" s="186">
        <f t="shared" si="20"/>
        <v>59</v>
      </c>
      <c r="N144" s="186">
        <f t="shared" si="20"/>
        <v>42</v>
      </c>
      <c r="O144" s="186">
        <f t="shared" si="20"/>
        <v>17</v>
      </c>
      <c r="P144" s="186">
        <f t="shared" si="20"/>
        <v>26</v>
      </c>
      <c r="Q144" s="186">
        <f t="shared" si="20"/>
        <v>26</v>
      </c>
    </row>
    <row r="145" spans="1:17" ht="21" x14ac:dyDescent="0.25">
      <c r="A145" s="57">
        <v>40</v>
      </c>
      <c r="B145" s="185" t="s">
        <v>356</v>
      </c>
      <c r="C145" s="149">
        <f t="shared" si="16"/>
        <v>12</v>
      </c>
      <c r="D145" s="150">
        <f>E145+F145</f>
        <v>5</v>
      </c>
      <c r="E145" s="151">
        <v>5</v>
      </c>
      <c r="F145" s="152"/>
      <c r="G145" s="183">
        <f t="shared" si="19"/>
        <v>0</v>
      </c>
      <c r="H145" s="151"/>
      <c r="I145" s="152"/>
      <c r="J145" s="150">
        <f t="shared" si="14"/>
        <v>1</v>
      </c>
      <c r="K145" s="151"/>
      <c r="L145" s="152">
        <v>1</v>
      </c>
      <c r="M145" s="150">
        <f>N145+O145</f>
        <v>6</v>
      </c>
      <c r="N145" s="151"/>
      <c r="O145" s="152">
        <v>6</v>
      </c>
      <c r="P145" s="150">
        <f>Q145</f>
        <v>0</v>
      </c>
      <c r="Q145" s="152"/>
    </row>
    <row r="146" spans="1:17" ht="32.25" thickBot="1" x14ac:dyDescent="0.3">
      <c r="A146" s="57">
        <v>39</v>
      </c>
      <c r="B146" s="185" t="s">
        <v>357</v>
      </c>
      <c r="C146" s="149">
        <f>G146+J146+D146+M146+P146</f>
        <v>42</v>
      </c>
      <c r="D146" s="173">
        <f>E146+F146</f>
        <v>29</v>
      </c>
      <c r="E146" s="174">
        <v>25</v>
      </c>
      <c r="F146" s="175">
        <v>4</v>
      </c>
      <c r="G146" s="188">
        <f>H146+I146</f>
        <v>1</v>
      </c>
      <c r="H146" s="174">
        <v>1</v>
      </c>
      <c r="I146" s="175"/>
      <c r="J146" s="173">
        <f>K146+L146</f>
        <v>6</v>
      </c>
      <c r="K146" s="174">
        <v>4</v>
      </c>
      <c r="L146" s="175">
        <v>2</v>
      </c>
      <c r="M146" s="173">
        <f>N146+O146</f>
        <v>6</v>
      </c>
      <c r="N146" s="174"/>
      <c r="O146" s="175">
        <v>6</v>
      </c>
      <c r="P146" s="173">
        <f>Q146</f>
        <v>0</v>
      </c>
      <c r="Q146" s="175"/>
    </row>
    <row r="147" spans="1:17" x14ac:dyDescent="0.25">
      <c r="B147" s="189" t="s">
        <v>358</v>
      </c>
    </row>
    <row r="148" spans="1:17" x14ac:dyDescent="0.25">
      <c r="B148" s="189" t="s">
        <v>359</v>
      </c>
    </row>
    <row r="149" spans="1:17" x14ac:dyDescent="0.25">
      <c r="B149" s="189" t="s">
        <v>360</v>
      </c>
    </row>
  </sheetData>
  <autoFilter ref="A10:Q146"/>
  <mergeCells count="24">
    <mergeCell ref="A75:A108"/>
    <mergeCell ref="J7:L7"/>
    <mergeCell ref="M7:O7"/>
    <mergeCell ref="G7:I7"/>
    <mergeCell ref="P7:Q7"/>
    <mergeCell ref="A14:A25"/>
    <mergeCell ref="A41:A58"/>
    <mergeCell ref="A59:A71"/>
    <mergeCell ref="A132:Q132"/>
    <mergeCell ref="A2:Q2"/>
    <mergeCell ref="B3:P3"/>
    <mergeCell ref="B4:P4"/>
    <mergeCell ref="A5:A6"/>
    <mergeCell ref="B5:B6"/>
    <mergeCell ref="C5:C6"/>
    <mergeCell ref="D5:F5"/>
    <mergeCell ref="G5:I5"/>
    <mergeCell ref="J5:L5"/>
    <mergeCell ref="M5:O5"/>
    <mergeCell ref="P5:Q5"/>
    <mergeCell ref="A110:A114"/>
    <mergeCell ref="A125:A131"/>
    <mergeCell ref="A7:A12"/>
    <mergeCell ref="D7:F7"/>
  </mergeCells>
  <pageMargins left="0" right="0" top="0.19685039370078741" bottom="0.19685039370078741" header="0.31496062992125984" footer="0.11811023622047245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9"/>
  <sheetViews>
    <sheetView workbookViewId="0">
      <selection activeCell="N23" sqref="N23"/>
    </sheetView>
  </sheetViews>
  <sheetFormatPr defaultRowHeight="15.75" x14ac:dyDescent="0.25"/>
  <cols>
    <col min="1" max="1" width="3.140625" style="130" customWidth="1"/>
    <col min="2" max="2" width="56.42578125" style="189" customWidth="1"/>
    <col min="3" max="5" width="10" style="130" bestFit="1" customWidth="1"/>
    <col min="6" max="6" width="9.28515625" style="130" bestFit="1" customWidth="1"/>
    <col min="7" max="16384" width="9.140625" style="130"/>
  </cols>
  <sheetData>
    <row r="2" spans="1:6" ht="33.75" customHeight="1" x14ac:dyDescent="0.25">
      <c r="A2" s="700" t="s">
        <v>220</v>
      </c>
      <c r="B2" s="700"/>
      <c r="C2" s="700"/>
      <c r="D2" s="700"/>
      <c r="E2" s="700"/>
      <c r="F2" s="700"/>
    </row>
    <row r="3" spans="1:6" x14ac:dyDescent="0.25">
      <c r="A3" s="217"/>
      <c r="B3" s="700" t="s">
        <v>477</v>
      </c>
      <c r="C3" s="700"/>
      <c r="D3" s="700"/>
      <c r="E3" s="700"/>
    </row>
    <row r="4" spans="1:6" x14ac:dyDescent="0.25">
      <c r="B4" s="724" t="s">
        <v>471</v>
      </c>
      <c r="C4" s="724"/>
      <c r="D4" s="724"/>
      <c r="E4" s="724"/>
    </row>
    <row r="5" spans="1:6" s="132" customFormat="1" ht="15.75" customHeight="1" x14ac:dyDescent="0.25">
      <c r="A5" s="701" t="s">
        <v>221</v>
      </c>
      <c r="B5" s="701" t="s">
        <v>222</v>
      </c>
      <c r="C5" s="721" t="s">
        <v>223</v>
      </c>
      <c r="D5" s="249" t="s">
        <v>466</v>
      </c>
      <c r="E5" s="249" t="s">
        <v>227</v>
      </c>
      <c r="F5" s="249" t="s">
        <v>228</v>
      </c>
    </row>
    <row r="6" spans="1:6" s="132" customFormat="1" x14ac:dyDescent="0.25">
      <c r="A6" s="701"/>
      <c r="B6" s="701"/>
      <c r="C6" s="722"/>
      <c r="D6" s="249" t="s">
        <v>11</v>
      </c>
      <c r="E6" s="249" t="s">
        <v>11</v>
      </c>
      <c r="F6" s="249" t="s">
        <v>11</v>
      </c>
    </row>
    <row r="7" spans="1:6" s="141" customFormat="1" ht="12.75" x14ac:dyDescent="0.25">
      <c r="A7" s="714"/>
      <c r="B7" s="246" t="s">
        <v>231</v>
      </c>
      <c r="C7" s="249">
        <v>2865</v>
      </c>
      <c r="D7" s="249">
        <v>2595</v>
      </c>
      <c r="E7" s="249">
        <v>170</v>
      </c>
      <c r="F7" s="249">
        <v>100</v>
      </c>
    </row>
    <row r="8" spans="1:6" s="141" customFormat="1" ht="12.75" x14ac:dyDescent="0.25">
      <c r="A8" s="714"/>
      <c r="B8" s="246" t="s">
        <v>474</v>
      </c>
      <c r="C8" s="249">
        <f>D8+E8+F8</f>
        <v>2603</v>
      </c>
      <c r="D8" s="249">
        <f>D11+D145</f>
        <v>2394</v>
      </c>
      <c r="E8" s="249">
        <f>E11+E145</f>
        <v>141</v>
      </c>
      <c r="F8" s="249">
        <f>F11+F145</f>
        <v>68</v>
      </c>
    </row>
    <row r="9" spans="1:6" s="141" customFormat="1" ht="12.75" x14ac:dyDescent="0.25">
      <c r="A9" s="714"/>
      <c r="B9" s="246" t="s">
        <v>233</v>
      </c>
      <c r="C9" s="249">
        <f>D9+E9+F9</f>
        <v>1752</v>
      </c>
      <c r="D9" s="249">
        <f>SUM(D13:D14,D26:D33,D38:D41,D59,D73:D75,D109:D110,D115:D125,D133:D136)</f>
        <v>1634</v>
      </c>
      <c r="E9" s="249">
        <f>SUM(E13:E14,E26:E33,E38:E41,E59,E73:E75,E109:E110,E115:E125,E133:E136)</f>
        <v>76</v>
      </c>
      <c r="F9" s="249">
        <f>SUM(F13:F14,F26:F33,F38:F41,F59,F73:F75,F109:F110,F115:F125,F133:F136)</f>
        <v>42</v>
      </c>
    </row>
    <row r="10" spans="1:6" s="141" customFormat="1" ht="12.75" x14ac:dyDescent="0.25">
      <c r="A10" s="714"/>
      <c r="B10" s="247" t="s">
        <v>234</v>
      </c>
      <c r="C10" s="250">
        <f>C9/C8</f>
        <v>0.67306953515174794</v>
      </c>
      <c r="D10" s="250">
        <f>D9/D8</f>
        <v>0.68253968253968256</v>
      </c>
      <c r="E10" s="250">
        <f>E9/E8</f>
        <v>0.53900709219858156</v>
      </c>
      <c r="F10" s="250">
        <f>F9/F8</f>
        <v>0.61764705882352944</v>
      </c>
    </row>
    <row r="11" spans="1:6" s="141" customFormat="1" ht="12.75" x14ac:dyDescent="0.25">
      <c r="A11" s="714"/>
      <c r="B11" s="248" t="s">
        <v>235</v>
      </c>
      <c r="C11" s="249">
        <f>D11+E11+F11</f>
        <v>2591</v>
      </c>
      <c r="D11" s="249">
        <f>D9+D144</f>
        <v>2388</v>
      </c>
      <c r="E11" s="249">
        <f>E144+E9</f>
        <v>135</v>
      </c>
      <c r="F11" s="249">
        <f>F144+F9</f>
        <v>68</v>
      </c>
    </row>
    <row r="12" spans="1:6" s="141" customFormat="1" ht="12.75" x14ac:dyDescent="0.25">
      <c r="A12" s="714"/>
      <c r="B12" s="204" t="s">
        <v>234</v>
      </c>
      <c r="C12" s="250">
        <f>C11/C8</f>
        <v>0.99538993469074144</v>
      </c>
      <c r="D12" s="250">
        <f>D11/D8</f>
        <v>0.99749373433583954</v>
      </c>
      <c r="E12" s="251">
        <f>E11/E8</f>
        <v>0.95744680851063835</v>
      </c>
      <c r="F12" s="251">
        <f>F11/F8</f>
        <v>1</v>
      </c>
    </row>
    <row r="13" spans="1:6" ht="21" x14ac:dyDescent="0.25">
      <c r="A13" s="219">
        <v>1</v>
      </c>
      <c r="B13" s="239" t="s">
        <v>236</v>
      </c>
      <c r="C13" s="242">
        <f>D13+E13+F13</f>
        <v>0</v>
      </c>
      <c r="D13" s="242">
        <v>0</v>
      </c>
      <c r="E13" s="242">
        <v>0</v>
      </c>
      <c r="F13" s="242">
        <v>0</v>
      </c>
    </row>
    <row r="14" spans="1:6" ht="21" x14ac:dyDescent="0.25">
      <c r="A14" s="710">
        <v>2</v>
      </c>
      <c r="B14" s="239" t="s">
        <v>237</v>
      </c>
      <c r="C14" s="361">
        <f t="shared" ref="C14:C77" si="0">D14+E14+F14</f>
        <v>58</v>
      </c>
      <c r="D14" s="242">
        <v>47</v>
      </c>
      <c r="E14" s="242">
        <v>6</v>
      </c>
      <c r="F14" s="242">
        <v>5</v>
      </c>
    </row>
    <row r="15" spans="1:6" x14ac:dyDescent="0.25">
      <c r="A15" s="710"/>
      <c r="B15" s="162" t="s">
        <v>238</v>
      </c>
      <c r="C15" s="361">
        <f t="shared" si="0"/>
        <v>14</v>
      </c>
      <c r="D15" s="238">
        <v>13</v>
      </c>
      <c r="E15" s="238">
        <v>0</v>
      </c>
      <c r="F15" s="238">
        <v>1</v>
      </c>
    </row>
    <row r="16" spans="1:6" x14ac:dyDescent="0.25">
      <c r="A16" s="710"/>
      <c r="B16" s="162" t="s">
        <v>239</v>
      </c>
      <c r="C16" s="361">
        <f t="shared" si="0"/>
        <v>18</v>
      </c>
      <c r="D16" s="238">
        <v>14</v>
      </c>
      <c r="E16" s="238">
        <v>3</v>
      </c>
      <c r="F16" s="238">
        <v>1</v>
      </c>
    </row>
    <row r="17" spans="1:6" ht="14.25" customHeight="1" x14ac:dyDescent="0.25">
      <c r="A17" s="710"/>
      <c r="B17" s="163" t="s">
        <v>240</v>
      </c>
      <c r="C17" s="361">
        <f t="shared" si="0"/>
        <v>7</v>
      </c>
      <c r="D17" s="238">
        <v>4</v>
      </c>
      <c r="E17" s="238">
        <v>1</v>
      </c>
      <c r="F17" s="238">
        <v>2</v>
      </c>
    </row>
    <row r="18" spans="1:6" x14ac:dyDescent="0.25">
      <c r="A18" s="710"/>
      <c r="B18" s="163" t="s">
        <v>241</v>
      </c>
      <c r="C18" s="361">
        <f t="shared" si="0"/>
        <v>0</v>
      </c>
      <c r="D18" s="238">
        <v>0</v>
      </c>
      <c r="E18" s="238">
        <v>0</v>
      </c>
      <c r="F18" s="238">
        <v>0</v>
      </c>
    </row>
    <row r="19" spans="1:6" x14ac:dyDescent="0.25">
      <c r="A19" s="710"/>
      <c r="B19" s="163" t="s">
        <v>242</v>
      </c>
      <c r="C19" s="361">
        <f t="shared" si="0"/>
        <v>0</v>
      </c>
      <c r="D19" s="238">
        <v>0</v>
      </c>
      <c r="E19" s="238">
        <v>0</v>
      </c>
      <c r="F19" s="238">
        <v>0</v>
      </c>
    </row>
    <row r="20" spans="1:6" x14ac:dyDescent="0.25">
      <c r="A20" s="710"/>
      <c r="B20" s="163" t="s">
        <v>243</v>
      </c>
      <c r="C20" s="361">
        <f t="shared" si="0"/>
        <v>0</v>
      </c>
      <c r="D20" s="238">
        <v>0</v>
      </c>
      <c r="E20" s="238">
        <v>0</v>
      </c>
      <c r="F20" s="238">
        <v>0</v>
      </c>
    </row>
    <row r="21" spans="1:6" x14ac:dyDescent="0.25">
      <c r="A21" s="710"/>
      <c r="B21" s="163" t="s">
        <v>244</v>
      </c>
      <c r="C21" s="361">
        <f t="shared" si="0"/>
        <v>1</v>
      </c>
      <c r="D21" s="238">
        <v>1</v>
      </c>
      <c r="E21" s="238">
        <v>0</v>
      </c>
      <c r="F21" s="238">
        <v>0</v>
      </c>
    </row>
    <row r="22" spans="1:6" x14ac:dyDescent="0.25">
      <c r="A22" s="710"/>
      <c r="B22" s="163" t="s">
        <v>245</v>
      </c>
      <c r="C22" s="361">
        <f t="shared" si="0"/>
        <v>0</v>
      </c>
      <c r="D22" s="238">
        <v>0</v>
      </c>
      <c r="E22" s="238">
        <v>0</v>
      </c>
      <c r="F22" s="238">
        <v>0</v>
      </c>
    </row>
    <row r="23" spans="1:6" x14ac:dyDescent="0.25">
      <c r="A23" s="710"/>
      <c r="B23" s="163" t="s">
        <v>246</v>
      </c>
      <c r="C23" s="361">
        <f t="shared" si="0"/>
        <v>0</v>
      </c>
      <c r="D23" s="238">
        <v>0</v>
      </c>
      <c r="E23" s="238">
        <v>0</v>
      </c>
      <c r="F23" s="238">
        <v>0</v>
      </c>
    </row>
    <row r="24" spans="1:6" x14ac:dyDescent="0.25">
      <c r="A24" s="710"/>
      <c r="B24" s="163" t="s">
        <v>247</v>
      </c>
      <c r="C24" s="361">
        <f t="shared" si="0"/>
        <v>0</v>
      </c>
      <c r="D24" s="238">
        <v>0</v>
      </c>
      <c r="E24" s="238">
        <v>0</v>
      </c>
      <c r="F24" s="238">
        <v>0</v>
      </c>
    </row>
    <row r="25" spans="1:6" x14ac:dyDescent="0.25">
      <c r="A25" s="710"/>
      <c r="B25" s="164" t="s">
        <v>248</v>
      </c>
      <c r="C25" s="361">
        <f t="shared" si="0"/>
        <v>0</v>
      </c>
      <c r="D25" s="238">
        <v>0</v>
      </c>
      <c r="E25" s="238">
        <v>0</v>
      </c>
      <c r="F25" s="238">
        <v>0</v>
      </c>
    </row>
    <row r="26" spans="1:6" x14ac:dyDescent="0.25">
      <c r="A26" s="219">
        <v>3</v>
      </c>
      <c r="B26" s="239" t="s">
        <v>249</v>
      </c>
      <c r="C26" s="361">
        <f t="shared" si="0"/>
        <v>191</v>
      </c>
      <c r="D26" s="242">
        <v>190</v>
      </c>
      <c r="E26" s="242">
        <v>0</v>
      </c>
      <c r="F26" s="242">
        <v>1</v>
      </c>
    </row>
    <row r="27" spans="1:6" ht="24" customHeight="1" x14ac:dyDescent="0.25">
      <c r="A27" s="219">
        <v>4</v>
      </c>
      <c r="B27" s="239" t="s">
        <v>250</v>
      </c>
      <c r="C27" s="361">
        <f t="shared" si="0"/>
        <v>4</v>
      </c>
      <c r="D27" s="242">
        <v>4</v>
      </c>
      <c r="E27" s="242">
        <v>0</v>
      </c>
      <c r="F27" s="242">
        <v>0</v>
      </c>
    </row>
    <row r="28" spans="1:6" ht="21" x14ac:dyDescent="0.25">
      <c r="A28" s="219">
        <v>5</v>
      </c>
      <c r="B28" s="239" t="s">
        <v>251</v>
      </c>
      <c r="C28" s="361">
        <f t="shared" si="0"/>
        <v>15</v>
      </c>
      <c r="D28" s="242">
        <v>14</v>
      </c>
      <c r="E28" s="242">
        <v>1</v>
      </c>
      <c r="F28" s="242">
        <v>0</v>
      </c>
    </row>
    <row r="29" spans="1:6" ht="21" x14ac:dyDescent="0.25">
      <c r="A29" s="219">
        <v>6</v>
      </c>
      <c r="B29" s="239" t="s">
        <v>252</v>
      </c>
      <c r="C29" s="361">
        <f t="shared" si="0"/>
        <v>13</v>
      </c>
      <c r="D29" s="242">
        <v>12</v>
      </c>
      <c r="E29" s="242">
        <v>1</v>
      </c>
      <c r="F29" s="242">
        <v>0</v>
      </c>
    </row>
    <row r="30" spans="1:6" x14ac:dyDescent="0.25">
      <c r="A30" s="219">
        <v>7</v>
      </c>
      <c r="B30" s="239" t="s">
        <v>253</v>
      </c>
      <c r="C30" s="361">
        <f t="shared" si="0"/>
        <v>344</v>
      </c>
      <c r="D30" s="242">
        <v>340</v>
      </c>
      <c r="E30" s="242">
        <v>4</v>
      </c>
      <c r="F30" s="242">
        <v>0</v>
      </c>
    </row>
    <row r="31" spans="1:6" x14ac:dyDescent="0.25">
      <c r="A31" s="219">
        <v>8</v>
      </c>
      <c r="B31" s="239" t="s">
        <v>254</v>
      </c>
      <c r="C31" s="361">
        <f t="shared" si="0"/>
        <v>3</v>
      </c>
      <c r="D31" s="242">
        <v>2</v>
      </c>
      <c r="E31" s="242">
        <v>0</v>
      </c>
      <c r="F31" s="242">
        <v>1</v>
      </c>
    </row>
    <row r="32" spans="1:6" x14ac:dyDescent="0.25">
      <c r="A32" s="219">
        <v>9</v>
      </c>
      <c r="B32" s="239" t="s">
        <v>255</v>
      </c>
      <c r="C32" s="361">
        <f t="shared" si="0"/>
        <v>0</v>
      </c>
      <c r="D32" s="242">
        <v>0</v>
      </c>
      <c r="E32" s="242">
        <v>0</v>
      </c>
      <c r="F32" s="242">
        <v>0</v>
      </c>
    </row>
    <row r="33" spans="1:6" ht="21" x14ac:dyDescent="0.25">
      <c r="A33" s="219">
        <v>10</v>
      </c>
      <c r="B33" s="239" t="s">
        <v>256</v>
      </c>
      <c r="C33" s="361">
        <f t="shared" si="0"/>
        <v>19</v>
      </c>
      <c r="D33" s="242">
        <v>14</v>
      </c>
      <c r="E33" s="242">
        <v>2</v>
      </c>
      <c r="F33" s="242">
        <v>3</v>
      </c>
    </row>
    <row r="34" spans="1:6" x14ac:dyDescent="0.25">
      <c r="A34" s="219"/>
      <c r="B34" s="240" t="s">
        <v>257</v>
      </c>
      <c r="C34" s="361">
        <f t="shared" si="0"/>
        <v>1</v>
      </c>
      <c r="D34" s="238">
        <v>1</v>
      </c>
      <c r="E34" s="238">
        <v>0</v>
      </c>
      <c r="F34" s="238">
        <v>0</v>
      </c>
    </row>
    <row r="35" spans="1:6" x14ac:dyDescent="0.25">
      <c r="A35" s="219"/>
      <c r="B35" s="241" t="s">
        <v>406</v>
      </c>
      <c r="C35" s="361">
        <f t="shared" si="0"/>
        <v>1</v>
      </c>
      <c r="D35" s="238">
        <v>1</v>
      </c>
      <c r="E35" s="238">
        <v>0</v>
      </c>
      <c r="F35" s="238">
        <v>0</v>
      </c>
    </row>
    <row r="36" spans="1:6" x14ac:dyDescent="0.25">
      <c r="A36" s="219"/>
      <c r="B36" s="240" t="s">
        <v>407</v>
      </c>
      <c r="C36" s="361">
        <f t="shared" si="0"/>
        <v>1</v>
      </c>
      <c r="D36" s="238">
        <v>1</v>
      </c>
      <c r="E36" s="238">
        <v>0</v>
      </c>
      <c r="F36" s="238">
        <v>0</v>
      </c>
    </row>
    <row r="37" spans="1:6" x14ac:dyDescent="0.25">
      <c r="A37" s="219"/>
      <c r="B37" s="164" t="s">
        <v>258</v>
      </c>
      <c r="C37" s="361">
        <f t="shared" si="0"/>
        <v>0</v>
      </c>
      <c r="D37" s="238">
        <v>0</v>
      </c>
      <c r="E37" s="238">
        <v>0</v>
      </c>
      <c r="F37" s="238">
        <v>0</v>
      </c>
    </row>
    <row r="38" spans="1:6" x14ac:dyDescent="0.25">
      <c r="A38" s="219">
        <v>11</v>
      </c>
      <c r="B38" s="239" t="s">
        <v>259</v>
      </c>
      <c r="C38" s="361">
        <f t="shared" si="0"/>
        <v>11</v>
      </c>
      <c r="D38" s="238">
        <v>11</v>
      </c>
      <c r="E38" s="238">
        <v>0</v>
      </c>
      <c r="F38" s="238">
        <v>0</v>
      </c>
    </row>
    <row r="39" spans="1:6" x14ac:dyDescent="0.25">
      <c r="A39" s="219">
        <v>12</v>
      </c>
      <c r="B39" s="239" t="s">
        <v>260</v>
      </c>
      <c r="C39" s="361">
        <f t="shared" si="0"/>
        <v>9</v>
      </c>
      <c r="D39" s="238">
        <v>8</v>
      </c>
      <c r="E39" s="238">
        <v>1</v>
      </c>
      <c r="F39" s="238">
        <v>0</v>
      </c>
    </row>
    <row r="40" spans="1:6" x14ac:dyDescent="0.25">
      <c r="A40" s="219">
        <v>13</v>
      </c>
      <c r="B40" s="239" t="s">
        <v>467</v>
      </c>
      <c r="C40" s="361">
        <f t="shared" si="0"/>
        <v>5</v>
      </c>
      <c r="D40" s="238">
        <v>5</v>
      </c>
      <c r="E40" s="238">
        <v>0</v>
      </c>
      <c r="F40" s="238">
        <v>0</v>
      </c>
    </row>
    <row r="41" spans="1:6" ht="21" x14ac:dyDescent="0.25">
      <c r="A41" s="710">
        <v>14</v>
      </c>
      <c r="B41" s="239" t="s">
        <v>262</v>
      </c>
      <c r="C41" s="361">
        <f t="shared" si="0"/>
        <v>100</v>
      </c>
      <c r="D41" s="242">
        <v>96</v>
      </c>
      <c r="E41" s="242">
        <v>1</v>
      </c>
      <c r="F41" s="242">
        <v>3</v>
      </c>
    </row>
    <row r="42" spans="1:6" x14ac:dyDescent="0.25">
      <c r="A42" s="710"/>
      <c r="B42" s="162" t="s">
        <v>263</v>
      </c>
      <c r="C42" s="361">
        <f t="shared" si="0"/>
        <v>5</v>
      </c>
      <c r="D42" s="238">
        <v>4</v>
      </c>
      <c r="E42" s="238">
        <v>1</v>
      </c>
      <c r="F42" s="238">
        <v>0</v>
      </c>
    </row>
    <row r="43" spans="1:6" x14ac:dyDescent="0.25">
      <c r="A43" s="710"/>
      <c r="B43" s="165" t="s">
        <v>264</v>
      </c>
      <c r="C43" s="361">
        <f t="shared" si="0"/>
        <v>2</v>
      </c>
      <c r="D43" s="238">
        <v>2</v>
      </c>
      <c r="E43" s="238">
        <v>0</v>
      </c>
      <c r="F43" s="238">
        <v>0</v>
      </c>
    </row>
    <row r="44" spans="1:6" x14ac:dyDescent="0.25">
      <c r="A44" s="710"/>
      <c r="B44" s="163" t="s">
        <v>265</v>
      </c>
      <c r="C44" s="361">
        <f t="shared" si="0"/>
        <v>0</v>
      </c>
      <c r="D44" s="238">
        <v>0</v>
      </c>
      <c r="E44" s="238">
        <v>0</v>
      </c>
      <c r="F44" s="238">
        <v>0</v>
      </c>
    </row>
    <row r="45" spans="1:6" x14ac:dyDescent="0.25">
      <c r="A45" s="710"/>
      <c r="B45" s="163" t="s">
        <v>266</v>
      </c>
      <c r="C45" s="361">
        <f t="shared" si="0"/>
        <v>9</v>
      </c>
      <c r="D45" s="238">
        <v>9</v>
      </c>
      <c r="E45" s="238">
        <v>0</v>
      </c>
      <c r="F45" s="238">
        <v>0</v>
      </c>
    </row>
    <row r="46" spans="1:6" x14ac:dyDescent="0.25">
      <c r="A46" s="710"/>
      <c r="B46" s="163" t="s">
        <v>267</v>
      </c>
      <c r="C46" s="361">
        <f t="shared" si="0"/>
        <v>0</v>
      </c>
      <c r="D46" s="238">
        <v>0</v>
      </c>
      <c r="E46" s="238">
        <v>0</v>
      </c>
      <c r="F46" s="238">
        <v>0</v>
      </c>
    </row>
    <row r="47" spans="1:6" x14ac:dyDescent="0.25">
      <c r="A47" s="710"/>
      <c r="B47" s="163" t="s">
        <v>268</v>
      </c>
      <c r="C47" s="361">
        <f t="shared" si="0"/>
        <v>2</v>
      </c>
      <c r="D47" s="238">
        <v>2</v>
      </c>
      <c r="E47" s="238">
        <v>0</v>
      </c>
      <c r="F47" s="238">
        <v>0</v>
      </c>
    </row>
    <row r="48" spans="1:6" x14ac:dyDescent="0.25">
      <c r="A48" s="710"/>
      <c r="B48" s="163" t="s">
        <v>269</v>
      </c>
      <c r="C48" s="361">
        <f t="shared" si="0"/>
        <v>0</v>
      </c>
      <c r="D48" s="238">
        <v>0</v>
      </c>
      <c r="E48" s="238">
        <v>0</v>
      </c>
      <c r="F48" s="238">
        <v>0</v>
      </c>
    </row>
    <row r="49" spans="1:6" x14ac:dyDescent="0.25">
      <c r="A49" s="710"/>
      <c r="B49" s="163" t="s">
        <v>270</v>
      </c>
      <c r="C49" s="361">
        <f t="shared" si="0"/>
        <v>4</v>
      </c>
      <c r="D49" s="238">
        <v>4</v>
      </c>
      <c r="E49" s="238">
        <v>0</v>
      </c>
      <c r="F49" s="238">
        <v>0</v>
      </c>
    </row>
    <row r="50" spans="1:6" x14ac:dyDescent="0.25">
      <c r="A50" s="710"/>
      <c r="B50" s="163" t="s">
        <v>271</v>
      </c>
      <c r="C50" s="361">
        <f t="shared" si="0"/>
        <v>0</v>
      </c>
      <c r="D50" s="238">
        <v>0</v>
      </c>
      <c r="E50" s="238">
        <v>0</v>
      </c>
      <c r="F50" s="238">
        <v>0</v>
      </c>
    </row>
    <row r="51" spans="1:6" ht="22.5" x14ac:dyDescent="0.25">
      <c r="A51" s="710"/>
      <c r="B51" s="163" t="s">
        <v>272</v>
      </c>
      <c r="C51" s="361">
        <f t="shared" si="0"/>
        <v>1</v>
      </c>
      <c r="D51" s="238">
        <v>1</v>
      </c>
      <c r="E51" s="238">
        <v>0</v>
      </c>
      <c r="F51" s="238">
        <v>0</v>
      </c>
    </row>
    <row r="52" spans="1:6" x14ac:dyDescent="0.25">
      <c r="A52" s="710"/>
      <c r="B52" s="163" t="s">
        <v>273</v>
      </c>
      <c r="C52" s="361">
        <f t="shared" si="0"/>
        <v>2</v>
      </c>
      <c r="D52" s="238">
        <v>2</v>
      </c>
      <c r="E52" s="238">
        <v>0</v>
      </c>
      <c r="F52" s="238">
        <v>0</v>
      </c>
    </row>
    <row r="53" spans="1:6" x14ac:dyDescent="0.25">
      <c r="A53" s="710"/>
      <c r="B53" s="163" t="s">
        <v>274</v>
      </c>
      <c r="C53" s="361">
        <f t="shared" si="0"/>
        <v>2</v>
      </c>
      <c r="D53" s="238">
        <v>2</v>
      </c>
      <c r="E53" s="238">
        <v>0</v>
      </c>
      <c r="F53" s="238">
        <v>0</v>
      </c>
    </row>
    <row r="54" spans="1:6" x14ac:dyDescent="0.25">
      <c r="A54" s="710"/>
      <c r="B54" s="163" t="s">
        <v>275</v>
      </c>
      <c r="C54" s="361">
        <f t="shared" si="0"/>
        <v>0</v>
      </c>
      <c r="D54" s="238">
        <v>0</v>
      </c>
      <c r="E54" s="238">
        <v>0</v>
      </c>
      <c r="F54" s="238">
        <v>0</v>
      </c>
    </row>
    <row r="55" spans="1:6" x14ac:dyDescent="0.25">
      <c r="A55" s="710"/>
      <c r="B55" s="163" t="s">
        <v>276</v>
      </c>
      <c r="C55" s="361">
        <f t="shared" si="0"/>
        <v>1</v>
      </c>
      <c r="D55" s="238">
        <v>1</v>
      </c>
      <c r="E55" s="238">
        <v>0</v>
      </c>
      <c r="F55" s="238">
        <v>0</v>
      </c>
    </row>
    <row r="56" spans="1:6" x14ac:dyDescent="0.25">
      <c r="A56" s="710"/>
      <c r="B56" s="163" t="s">
        <v>277</v>
      </c>
      <c r="C56" s="361">
        <f t="shared" si="0"/>
        <v>4</v>
      </c>
      <c r="D56" s="238">
        <v>4</v>
      </c>
      <c r="E56" s="238">
        <v>0</v>
      </c>
      <c r="F56" s="238">
        <v>0</v>
      </c>
    </row>
    <row r="57" spans="1:6" x14ac:dyDescent="0.25">
      <c r="A57" s="710"/>
      <c r="B57" s="163" t="s">
        <v>278</v>
      </c>
      <c r="C57" s="361">
        <f t="shared" si="0"/>
        <v>3</v>
      </c>
      <c r="D57" s="238">
        <v>0</v>
      </c>
      <c r="E57" s="238">
        <v>0</v>
      </c>
      <c r="F57" s="238">
        <v>3</v>
      </c>
    </row>
    <row r="58" spans="1:6" x14ac:dyDescent="0.25">
      <c r="A58" s="710"/>
      <c r="B58" s="164" t="s">
        <v>248</v>
      </c>
      <c r="C58" s="361">
        <f t="shared" si="0"/>
        <v>0</v>
      </c>
      <c r="D58" s="238">
        <v>0</v>
      </c>
      <c r="E58" s="238">
        <v>0</v>
      </c>
      <c r="F58" s="238">
        <v>0</v>
      </c>
    </row>
    <row r="59" spans="1:6" ht="21" x14ac:dyDescent="0.25">
      <c r="A59" s="710">
        <v>15</v>
      </c>
      <c r="B59" s="239" t="s">
        <v>279</v>
      </c>
      <c r="C59" s="361">
        <f t="shared" si="0"/>
        <v>25</v>
      </c>
      <c r="D59" s="242">
        <v>25</v>
      </c>
      <c r="E59" s="242">
        <v>0</v>
      </c>
      <c r="F59" s="242">
        <v>0</v>
      </c>
    </row>
    <row r="60" spans="1:6" x14ac:dyDescent="0.25">
      <c r="A60" s="710"/>
      <c r="B60" s="162" t="s">
        <v>280</v>
      </c>
      <c r="C60" s="361">
        <f t="shared" si="0"/>
        <v>2</v>
      </c>
      <c r="D60" s="238">
        <v>2</v>
      </c>
      <c r="E60" s="238">
        <v>0</v>
      </c>
      <c r="F60" s="238">
        <v>0</v>
      </c>
    </row>
    <row r="61" spans="1:6" x14ac:dyDescent="0.25">
      <c r="A61" s="710"/>
      <c r="B61" s="162" t="s">
        <v>281</v>
      </c>
      <c r="C61" s="361">
        <f t="shared" si="0"/>
        <v>0</v>
      </c>
      <c r="D61" s="238">
        <v>0</v>
      </c>
      <c r="E61" s="238">
        <v>0</v>
      </c>
      <c r="F61" s="238">
        <v>0</v>
      </c>
    </row>
    <row r="62" spans="1:6" x14ac:dyDescent="0.25">
      <c r="A62" s="710"/>
      <c r="B62" s="162" t="s">
        <v>282</v>
      </c>
      <c r="C62" s="361">
        <f t="shared" si="0"/>
        <v>0</v>
      </c>
      <c r="D62" s="238">
        <v>0</v>
      </c>
      <c r="E62" s="238">
        <v>0</v>
      </c>
      <c r="F62" s="238">
        <v>0</v>
      </c>
    </row>
    <row r="63" spans="1:6" x14ac:dyDescent="0.25">
      <c r="A63" s="710"/>
      <c r="B63" s="162" t="s">
        <v>283</v>
      </c>
      <c r="C63" s="361">
        <f t="shared" si="0"/>
        <v>1</v>
      </c>
      <c r="D63" s="238">
        <v>1</v>
      </c>
      <c r="E63" s="238">
        <v>0</v>
      </c>
      <c r="F63" s="238">
        <v>0</v>
      </c>
    </row>
    <row r="64" spans="1:6" x14ac:dyDescent="0.25">
      <c r="A64" s="710"/>
      <c r="B64" s="162" t="s">
        <v>284</v>
      </c>
      <c r="C64" s="361">
        <f t="shared" si="0"/>
        <v>2</v>
      </c>
      <c r="D64" s="238">
        <v>2</v>
      </c>
      <c r="E64" s="238">
        <v>0</v>
      </c>
      <c r="F64" s="238">
        <v>0</v>
      </c>
    </row>
    <row r="65" spans="1:6" x14ac:dyDescent="0.25">
      <c r="A65" s="710"/>
      <c r="B65" s="162" t="s">
        <v>285</v>
      </c>
      <c r="C65" s="361">
        <f t="shared" si="0"/>
        <v>0</v>
      </c>
      <c r="D65" s="238">
        <v>0</v>
      </c>
      <c r="E65" s="238">
        <v>0</v>
      </c>
      <c r="F65" s="238">
        <v>0</v>
      </c>
    </row>
    <row r="66" spans="1:6" x14ac:dyDescent="0.25">
      <c r="A66" s="710"/>
      <c r="B66" s="162" t="s">
        <v>286</v>
      </c>
      <c r="C66" s="361">
        <f t="shared" si="0"/>
        <v>2</v>
      </c>
      <c r="D66" s="238">
        <v>2</v>
      </c>
      <c r="E66" s="238">
        <v>0</v>
      </c>
      <c r="F66" s="238">
        <v>0</v>
      </c>
    </row>
    <row r="67" spans="1:6" x14ac:dyDescent="0.25">
      <c r="A67" s="710"/>
      <c r="B67" s="162" t="s">
        <v>287</v>
      </c>
      <c r="C67" s="361">
        <f t="shared" si="0"/>
        <v>0</v>
      </c>
      <c r="D67" s="238">
        <v>0</v>
      </c>
      <c r="E67" s="238">
        <v>0</v>
      </c>
      <c r="F67" s="238">
        <v>0</v>
      </c>
    </row>
    <row r="68" spans="1:6" x14ac:dyDescent="0.25">
      <c r="A68" s="710"/>
      <c r="B68" s="162" t="s">
        <v>288</v>
      </c>
      <c r="C68" s="361">
        <f t="shared" si="0"/>
        <v>1</v>
      </c>
      <c r="D68" s="238">
        <v>1</v>
      </c>
      <c r="E68" s="238">
        <v>0</v>
      </c>
      <c r="F68" s="238">
        <v>0</v>
      </c>
    </row>
    <row r="69" spans="1:6" x14ac:dyDescent="0.25">
      <c r="A69" s="710"/>
      <c r="B69" s="162" t="s">
        <v>289</v>
      </c>
      <c r="C69" s="361">
        <f t="shared" si="0"/>
        <v>0</v>
      </c>
      <c r="D69" s="238">
        <v>0</v>
      </c>
      <c r="E69" s="238">
        <v>0</v>
      </c>
      <c r="F69" s="238">
        <v>0</v>
      </c>
    </row>
    <row r="70" spans="1:6" x14ac:dyDescent="0.25">
      <c r="A70" s="710"/>
      <c r="B70" s="162" t="s">
        <v>290</v>
      </c>
      <c r="C70" s="361">
        <f t="shared" si="0"/>
        <v>1</v>
      </c>
      <c r="D70" s="238">
        <v>1</v>
      </c>
      <c r="E70" s="238">
        <v>0</v>
      </c>
      <c r="F70" s="238">
        <v>0</v>
      </c>
    </row>
    <row r="71" spans="1:6" x14ac:dyDescent="0.25">
      <c r="A71" s="710"/>
      <c r="B71" s="162" t="s">
        <v>291</v>
      </c>
      <c r="C71" s="361">
        <f t="shared" si="0"/>
        <v>3</v>
      </c>
      <c r="D71" s="238">
        <v>3</v>
      </c>
      <c r="E71" s="238">
        <v>0</v>
      </c>
      <c r="F71" s="238">
        <v>0</v>
      </c>
    </row>
    <row r="72" spans="1:6" x14ac:dyDescent="0.25">
      <c r="A72" s="219"/>
      <c r="B72" s="164" t="s">
        <v>248</v>
      </c>
      <c r="C72" s="361">
        <f t="shared" si="0"/>
        <v>0</v>
      </c>
      <c r="D72" s="238">
        <v>0</v>
      </c>
      <c r="E72" s="238">
        <v>0</v>
      </c>
      <c r="F72" s="238">
        <v>0</v>
      </c>
    </row>
    <row r="73" spans="1:6" x14ac:dyDescent="0.25">
      <c r="A73" s="219">
        <v>16</v>
      </c>
      <c r="B73" s="243" t="s">
        <v>292</v>
      </c>
      <c r="C73" s="361">
        <f t="shared" si="0"/>
        <v>8</v>
      </c>
      <c r="D73" s="242">
        <v>7</v>
      </c>
      <c r="E73" s="242">
        <v>1</v>
      </c>
      <c r="F73" s="242">
        <v>0</v>
      </c>
    </row>
    <row r="74" spans="1:6" x14ac:dyDescent="0.25">
      <c r="A74" s="219">
        <v>17</v>
      </c>
      <c r="B74" s="243" t="s">
        <v>293</v>
      </c>
      <c r="C74" s="361">
        <f t="shared" si="0"/>
        <v>3</v>
      </c>
      <c r="D74" s="242">
        <v>3</v>
      </c>
      <c r="E74" s="242">
        <v>0</v>
      </c>
      <c r="F74" s="242">
        <v>0</v>
      </c>
    </row>
    <row r="75" spans="1:6" ht="21" x14ac:dyDescent="0.25">
      <c r="A75" s="710">
        <v>18</v>
      </c>
      <c r="B75" s="239" t="s">
        <v>294</v>
      </c>
      <c r="C75" s="361">
        <f t="shared" si="0"/>
        <v>138</v>
      </c>
      <c r="D75" s="242">
        <v>134</v>
      </c>
      <c r="E75" s="242">
        <v>4</v>
      </c>
      <c r="F75" s="242">
        <v>0</v>
      </c>
    </row>
    <row r="76" spans="1:6" x14ac:dyDescent="0.25">
      <c r="A76" s="710"/>
      <c r="B76" s="240" t="s">
        <v>295</v>
      </c>
      <c r="C76" s="361">
        <f t="shared" si="0"/>
        <v>30</v>
      </c>
      <c r="D76" s="238">
        <v>30</v>
      </c>
      <c r="E76" s="238">
        <v>0</v>
      </c>
      <c r="F76" s="238">
        <v>0</v>
      </c>
    </row>
    <row r="77" spans="1:6" ht="22.5" x14ac:dyDescent="0.25">
      <c r="A77" s="710"/>
      <c r="B77" s="162" t="s">
        <v>296</v>
      </c>
      <c r="C77" s="361">
        <f t="shared" si="0"/>
        <v>1</v>
      </c>
      <c r="D77" s="238">
        <v>1</v>
      </c>
      <c r="E77" s="238">
        <v>0</v>
      </c>
      <c r="F77" s="238">
        <v>0</v>
      </c>
    </row>
    <row r="78" spans="1:6" x14ac:dyDescent="0.25">
      <c r="A78" s="710"/>
      <c r="B78" s="163" t="s">
        <v>297</v>
      </c>
      <c r="C78" s="361">
        <f t="shared" ref="C78:C131" si="1">D78+E78+F78</f>
        <v>2</v>
      </c>
      <c r="D78" s="238">
        <v>2</v>
      </c>
      <c r="E78" s="238">
        <v>0</v>
      </c>
      <c r="F78" s="238">
        <v>0</v>
      </c>
    </row>
    <row r="79" spans="1:6" x14ac:dyDescent="0.25">
      <c r="A79" s="710"/>
      <c r="B79" s="163" t="s">
        <v>298</v>
      </c>
      <c r="C79" s="361">
        <f t="shared" si="1"/>
        <v>1</v>
      </c>
      <c r="D79" s="238">
        <v>1</v>
      </c>
      <c r="E79" s="238">
        <v>0</v>
      </c>
      <c r="F79" s="238">
        <v>0</v>
      </c>
    </row>
    <row r="80" spans="1:6" x14ac:dyDescent="0.25">
      <c r="A80" s="710"/>
      <c r="B80" s="163" t="s">
        <v>299</v>
      </c>
      <c r="C80" s="361">
        <f t="shared" si="1"/>
        <v>0</v>
      </c>
      <c r="D80" s="238">
        <v>0</v>
      </c>
      <c r="E80" s="238">
        <v>0</v>
      </c>
      <c r="F80" s="238">
        <v>0</v>
      </c>
    </row>
    <row r="81" spans="1:6" x14ac:dyDescent="0.25">
      <c r="A81" s="710"/>
      <c r="B81" s="163" t="s">
        <v>300</v>
      </c>
      <c r="C81" s="361">
        <f t="shared" si="1"/>
        <v>2</v>
      </c>
      <c r="D81" s="238">
        <v>2</v>
      </c>
      <c r="E81" s="238">
        <v>0</v>
      </c>
      <c r="F81" s="238">
        <v>0</v>
      </c>
    </row>
    <row r="82" spans="1:6" x14ac:dyDescent="0.25">
      <c r="A82" s="710"/>
      <c r="B82" s="163" t="s">
        <v>301</v>
      </c>
      <c r="C82" s="361">
        <f t="shared" si="1"/>
        <v>13</v>
      </c>
      <c r="D82" s="238">
        <v>13</v>
      </c>
      <c r="E82" s="238">
        <v>0</v>
      </c>
      <c r="F82" s="238">
        <v>0</v>
      </c>
    </row>
    <row r="83" spans="1:6" x14ac:dyDescent="0.25">
      <c r="A83" s="710"/>
      <c r="B83" s="163" t="s">
        <v>302</v>
      </c>
      <c r="C83" s="361">
        <f t="shared" si="1"/>
        <v>5</v>
      </c>
      <c r="D83" s="238">
        <v>5</v>
      </c>
      <c r="E83" s="238">
        <v>0</v>
      </c>
      <c r="F83" s="238">
        <v>0</v>
      </c>
    </row>
    <row r="84" spans="1:6" x14ac:dyDescent="0.25">
      <c r="A84" s="710"/>
      <c r="B84" s="167" t="s">
        <v>303</v>
      </c>
      <c r="C84" s="361">
        <f t="shared" si="1"/>
        <v>20</v>
      </c>
      <c r="D84" s="238">
        <v>18</v>
      </c>
      <c r="E84" s="238">
        <v>2</v>
      </c>
      <c r="F84" s="238">
        <v>0</v>
      </c>
    </row>
    <row r="85" spans="1:6" x14ac:dyDescent="0.25">
      <c r="A85" s="710"/>
      <c r="B85" s="167" t="s">
        <v>304</v>
      </c>
      <c r="C85" s="361">
        <f t="shared" si="1"/>
        <v>1</v>
      </c>
      <c r="D85" s="238">
        <v>1</v>
      </c>
      <c r="E85" s="238">
        <v>0</v>
      </c>
      <c r="F85" s="238">
        <v>0</v>
      </c>
    </row>
    <row r="86" spans="1:6" x14ac:dyDescent="0.25">
      <c r="A86" s="710"/>
      <c r="B86" s="167" t="s">
        <v>305</v>
      </c>
      <c r="C86" s="361">
        <f t="shared" si="1"/>
        <v>15</v>
      </c>
      <c r="D86" s="238">
        <v>15</v>
      </c>
      <c r="E86" s="238">
        <v>0</v>
      </c>
      <c r="F86" s="238">
        <v>0</v>
      </c>
    </row>
    <row r="87" spans="1:6" x14ac:dyDescent="0.25">
      <c r="A87" s="710"/>
      <c r="B87" s="167" t="s">
        <v>306</v>
      </c>
      <c r="C87" s="361">
        <f t="shared" si="1"/>
        <v>6</v>
      </c>
      <c r="D87" s="238">
        <v>6</v>
      </c>
      <c r="E87" s="238">
        <v>0</v>
      </c>
      <c r="F87" s="238">
        <v>0</v>
      </c>
    </row>
    <row r="88" spans="1:6" x14ac:dyDescent="0.25">
      <c r="A88" s="710"/>
      <c r="B88" s="163" t="s">
        <v>307</v>
      </c>
      <c r="C88" s="361">
        <f t="shared" si="1"/>
        <v>2</v>
      </c>
      <c r="D88" s="238">
        <v>2</v>
      </c>
      <c r="E88" s="238">
        <v>0</v>
      </c>
      <c r="F88" s="238">
        <v>0</v>
      </c>
    </row>
    <row r="89" spans="1:6" x14ac:dyDescent="0.25">
      <c r="A89" s="710"/>
      <c r="B89" s="167" t="s">
        <v>460</v>
      </c>
      <c r="C89" s="361">
        <f t="shared" si="1"/>
        <v>1</v>
      </c>
      <c r="D89" s="238">
        <v>1</v>
      </c>
      <c r="E89" s="238">
        <v>0</v>
      </c>
      <c r="F89" s="238">
        <v>0</v>
      </c>
    </row>
    <row r="90" spans="1:6" x14ac:dyDescent="0.25">
      <c r="A90" s="710"/>
      <c r="B90" s="167" t="s">
        <v>308</v>
      </c>
      <c r="C90" s="361">
        <f t="shared" si="1"/>
        <v>4</v>
      </c>
      <c r="D90" s="238">
        <v>3</v>
      </c>
      <c r="E90" s="238">
        <v>1</v>
      </c>
      <c r="F90" s="238">
        <v>0</v>
      </c>
    </row>
    <row r="91" spans="1:6" x14ac:dyDescent="0.25">
      <c r="A91" s="710"/>
      <c r="B91" s="167" t="s">
        <v>309</v>
      </c>
      <c r="C91" s="361">
        <f t="shared" si="1"/>
        <v>1</v>
      </c>
      <c r="D91" s="238">
        <v>1</v>
      </c>
      <c r="E91" s="238">
        <v>0</v>
      </c>
      <c r="F91" s="238">
        <v>0</v>
      </c>
    </row>
    <row r="92" spans="1:6" x14ac:dyDescent="0.25">
      <c r="A92" s="710"/>
      <c r="B92" s="167" t="s">
        <v>310</v>
      </c>
      <c r="C92" s="361">
        <f t="shared" si="1"/>
        <v>9</v>
      </c>
      <c r="D92" s="238">
        <v>6</v>
      </c>
      <c r="E92" s="238">
        <v>2</v>
      </c>
      <c r="F92" s="238">
        <v>1</v>
      </c>
    </row>
    <row r="93" spans="1:6" x14ac:dyDescent="0.25">
      <c r="A93" s="710"/>
      <c r="B93" s="167" t="s">
        <v>311</v>
      </c>
      <c r="C93" s="361">
        <f t="shared" si="1"/>
        <v>5</v>
      </c>
      <c r="D93" s="238">
        <v>5</v>
      </c>
      <c r="E93" s="238">
        <v>0</v>
      </c>
      <c r="F93" s="238">
        <v>0</v>
      </c>
    </row>
    <row r="94" spans="1:6" x14ac:dyDescent="0.25">
      <c r="A94" s="710"/>
      <c r="B94" s="167" t="s">
        <v>312</v>
      </c>
      <c r="C94" s="361">
        <f t="shared" si="1"/>
        <v>0</v>
      </c>
      <c r="D94" s="238">
        <v>0</v>
      </c>
      <c r="E94" s="238">
        <v>0</v>
      </c>
      <c r="F94" s="238">
        <v>0</v>
      </c>
    </row>
    <row r="95" spans="1:6" x14ac:dyDescent="0.25">
      <c r="A95" s="710"/>
      <c r="B95" s="163" t="s">
        <v>313</v>
      </c>
      <c r="C95" s="361">
        <f t="shared" si="1"/>
        <v>0</v>
      </c>
      <c r="D95" s="238">
        <v>0</v>
      </c>
      <c r="E95" s="238">
        <v>0</v>
      </c>
      <c r="F95" s="238">
        <v>0</v>
      </c>
    </row>
    <row r="96" spans="1:6" x14ac:dyDescent="0.25">
      <c r="A96" s="710"/>
      <c r="B96" s="163" t="s">
        <v>314</v>
      </c>
      <c r="C96" s="361">
        <f t="shared" si="1"/>
        <v>1</v>
      </c>
      <c r="D96" s="238">
        <v>1</v>
      </c>
      <c r="E96" s="238">
        <v>0</v>
      </c>
      <c r="F96" s="238">
        <v>0</v>
      </c>
    </row>
    <row r="97" spans="1:6" x14ac:dyDescent="0.25">
      <c r="A97" s="710"/>
      <c r="B97" s="163" t="s">
        <v>315</v>
      </c>
      <c r="C97" s="361">
        <f t="shared" si="1"/>
        <v>0</v>
      </c>
      <c r="D97" s="238">
        <v>0</v>
      </c>
      <c r="E97" s="238">
        <v>0</v>
      </c>
      <c r="F97" s="238">
        <v>0</v>
      </c>
    </row>
    <row r="98" spans="1:6" x14ac:dyDescent="0.25">
      <c r="A98" s="710"/>
      <c r="B98" s="163" t="s">
        <v>316</v>
      </c>
      <c r="C98" s="361">
        <f t="shared" si="1"/>
        <v>1</v>
      </c>
      <c r="D98" s="238">
        <v>1</v>
      </c>
      <c r="E98" s="238">
        <v>0</v>
      </c>
      <c r="F98" s="238">
        <v>0</v>
      </c>
    </row>
    <row r="99" spans="1:6" x14ac:dyDescent="0.25">
      <c r="A99" s="710"/>
      <c r="B99" s="163" t="s">
        <v>317</v>
      </c>
      <c r="C99" s="361">
        <f t="shared" si="1"/>
        <v>0</v>
      </c>
      <c r="D99" s="238">
        <v>0</v>
      </c>
      <c r="E99" s="238">
        <v>0</v>
      </c>
      <c r="F99" s="238">
        <v>0</v>
      </c>
    </row>
    <row r="100" spans="1:6" x14ac:dyDescent="0.25">
      <c r="A100" s="710"/>
      <c r="B100" s="162" t="s">
        <v>318</v>
      </c>
      <c r="C100" s="361">
        <f t="shared" si="1"/>
        <v>0</v>
      </c>
      <c r="D100" s="238">
        <v>0</v>
      </c>
      <c r="E100" s="238">
        <v>0</v>
      </c>
      <c r="F100" s="238">
        <v>0</v>
      </c>
    </row>
    <row r="101" spans="1:6" x14ac:dyDescent="0.25">
      <c r="A101" s="710"/>
      <c r="B101" s="162" t="s">
        <v>319</v>
      </c>
      <c r="C101" s="361">
        <f t="shared" si="1"/>
        <v>0</v>
      </c>
      <c r="D101" s="238">
        <v>0</v>
      </c>
      <c r="E101" s="238">
        <v>0</v>
      </c>
      <c r="F101" s="238">
        <v>0</v>
      </c>
    </row>
    <row r="102" spans="1:6" x14ac:dyDescent="0.25">
      <c r="A102" s="710"/>
      <c r="B102" s="162" t="s">
        <v>320</v>
      </c>
      <c r="C102" s="361">
        <f t="shared" si="1"/>
        <v>0</v>
      </c>
      <c r="D102" s="238">
        <v>0</v>
      </c>
      <c r="E102" s="238">
        <v>0</v>
      </c>
      <c r="F102" s="238">
        <v>0</v>
      </c>
    </row>
    <row r="103" spans="1:6" x14ac:dyDescent="0.25">
      <c r="A103" s="710"/>
      <c r="B103" s="162" t="s">
        <v>321</v>
      </c>
      <c r="C103" s="361">
        <f t="shared" si="1"/>
        <v>2</v>
      </c>
      <c r="D103" s="238">
        <v>2</v>
      </c>
      <c r="E103" s="238">
        <v>0</v>
      </c>
      <c r="F103" s="238">
        <v>0</v>
      </c>
    </row>
    <row r="104" spans="1:6" x14ac:dyDescent="0.25">
      <c r="A104" s="710"/>
      <c r="B104" s="162" t="s">
        <v>322</v>
      </c>
      <c r="C104" s="361">
        <f t="shared" si="1"/>
        <v>1</v>
      </c>
      <c r="D104" s="238">
        <v>1</v>
      </c>
      <c r="E104" s="238">
        <v>0</v>
      </c>
      <c r="F104" s="238">
        <v>0</v>
      </c>
    </row>
    <row r="105" spans="1:6" x14ac:dyDescent="0.25">
      <c r="A105" s="710"/>
      <c r="B105" s="162" t="s">
        <v>323</v>
      </c>
      <c r="C105" s="361">
        <f t="shared" si="1"/>
        <v>0</v>
      </c>
      <c r="D105" s="238">
        <v>0</v>
      </c>
      <c r="E105" s="238">
        <v>0</v>
      </c>
      <c r="F105" s="238">
        <v>0</v>
      </c>
    </row>
    <row r="106" spans="1:6" x14ac:dyDescent="0.25">
      <c r="A106" s="710"/>
      <c r="B106" s="162" t="s">
        <v>324</v>
      </c>
      <c r="C106" s="361">
        <f t="shared" si="1"/>
        <v>2</v>
      </c>
      <c r="D106" s="238">
        <v>2</v>
      </c>
      <c r="E106" s="238">
        <v>0</v>
      </c>
      <c r="F106" s="238">
        <v>0</v>
      </c>
    </row>
    <row r="107" spans="1:6" x14ac:dyDescent="0.25">
      <c r="A107" s="710"/>
      <c r="B107" s="162" t="s">
        <v>323</v>
      </c>
      <c r="C107" s="361">
        <f t="shared" si="1"/>
        <v>1</v>
      </c>
      <c r="D107" s="238">
        <v>1</v>
      </c>
      <c r="E107" s="238">
        <v>0</v>
      </c>
      <c r="F107" s="238">
        <v>0</v>
      </c>
    </row>
    <row r="108" spans="1:6" x14ac:dyDescent="0.25">
      <c r="A108" s="710"/>
      <c r="B108" s="168" t="s">
        <v>248</v>
      </c>
      <c r="C108" s="361">
        <f t="shared" si="1"/>
        <v>0</v>
      </c>
      <c r="D108" s="238">
        <v>0</v>
      </c>
      <c r="E108" s="238">
        <v>0</v>
      </c>
      <c r="F108" s="238">
        <v>0</v>
      </c>
    </row>
    <row r="109" spans="1:6" x14ac:dyDescent="0.25">
      <c r="A109" s="219">
        <v>19</v>
      </c>
      <c r="B109" s="244" t="s">
        <v>325</v>
      </c>
      <c r="C109" s="361">
        <f t="shared" si="1"/>
        <v>4</v>
      </c>
      <c r="D109" s="242">
        <v>4</v>
      </c>
      <c r="E109" s="242">
        <v>0</v>
      </c>
      <c r="F109" s="242">
        <v>0</v>
      </c>
    </row>
    <row r="110" spans="1:6" ht="21" x14ac:dyDescent="0.25">
      <c r="A110" s="710">
        <v>20</v>
      </c>
      <c r="B110" s="239" t="s">
        <v>326</v>
      </c>
      <c r="C110" s="361">
        <f t="shared" si="1"/>
        <v>12</v>
      </c>
      <c r="D110" s="242">
        <v>12</v>
      </c>
      <c r="E110" s="242">
        <v>0</v>
      </c>
      <c r="F110" s="242">
        <v>0</v>
      </c>
    </row>
    <row r="111" spans="1:6" x14ac:dyDescent="0.25">
      <c r="A111" s="710"/>
      <c r="B111" s="162" t="s">
        <v>327</v>
      </c>
      <c r="C111" s="361">
        <f t="shared" si="1"/>
        <v>9</v>
      </c>
      <c r="D111" s="238">
        <v>9</v>
      </c>
      <c r="E111" s="238">
        <v>0</v>
      </c>
      <c r="F111" s="238">
        <v>0</v>
      </c>
    </row>
    <row r="112" spans="1:6" x14ac:dyDescent="0.25">
      <c r="A112" s="710"/>
      <c r="B112" s="162" t="s">
        <v>328</v>
      </c>
      <c r="C112" s="361">
        <f t="shared" si="1"/>
        <v>1</v>
      </c>
      <c r="D112" s="238">
        <v>1</v>
      </c>
      <c r="E112" s="238">
        <v>0</v>
      </c>
      <c r="F112" s="238">
        <v>0</v>
      </c>
    </row>
    <row r="113" spans="1:6" x14ac:dyDescent="0.25">
      <c r="A113" s="710"/>
      <c r="B113" s="162" t="s">
        <v>329</v>
      </c>
      <c r="C113" s="361">
        <f t="shared" si="1"/>
        <v>2</v>
      </c>
      <c r="D113" s="238">
        <v>2</v>
      </c>
      <c r="E113" s="238">
        <v>0</v>
      </c>
      <c r="F113" s="238">
        <v>0</v>
      </c>
    </row>
    <row r="114" spans="1:6" x14ac:dyDescent="0.25">
      <c r="A114" s="710"/>
      <c r="B114" s="164" t="s">
        <v>248</v>
      </c>
      <c r="C114" s="361">
        <f t="shared" si="1"/>
        <v>0</v>
      </c>
      <c r="D114" s="238">
        <v>0</v>
      </c>
      <c r="E114" s="238">
        <v>0</v>
      </c>
      <c r="F114" s="238">
        <v>0</v>
      </c>
    </row>
    <row r="115" spans="1:6" ht="21" x14ac:dyDescent="0.25">
      <c r="A115" s="219">
        <v>21</v>
      </c>
      <c r="B115" s="185" t="s">
        <v>330</v>
      </c>
      <c r="C115" s="361">
        <f t="shared" si="1"/>
        <v>2</v>
      </c>
      <c r="D115" s="242">
        <v>2</v>
      </c>
      <c r="E115" s="242">
        <v>0</v>
      </c>
      <c r="F115" s="242">
        <v>0</v>
      </c>
    </row>
    <row r="116" spans="1:6" ht="21" x14ac:dyDescent="0.25">
      <c r="A116" s="219">
        <v>22</v>
      </c>
      <c r="B116" s="185" t="s">
        <v>331</v>
      </c>
      <c r="C116" s="361">
        <f t="shared" si="1"/>
        <v>0</v>
      </c>
      <c r="D116" s="242">
        <v>0</v>
      </c>
      <c r="E116" s="242">
        <v>0</v>
      </c>
      <c r="F116" s="242">
        <v>0</v>
      </c>
    </row>
    <row r="117" spans="1:6" ht="21" x14ac:dyDescent="0.25">
      <c r="A117" s="219">
        <v>23</v>
      </c>
      <c r="B117" s="185" t="s">
        <v>332</v>
      </c>
      <c r="C117" s="361">
        <f t="shared" si="1"/>
        <v>17</v>
      </c>
      <c r="D117" s="242">
        <v>16</v>
      </c>
      <c r="E117" s="242">
        <v>1</v>
      </c>
      <c r="F117" s="242">
        <v>0</v>
      </c>
    </row>
    <row r="118" spans="1:6" x14ac:dyDescent="0.25">
      <c r="A118" s="219">
        <v>24</v>
      </c>
      <c r="B118" s="239" t="s">
        <v>333</v>
      </c>
      <c r="C118" s="361">
        <f t="shared" si="1"/>
        <v>0</v>
      </c>
      <c r="D118" s="242">
        <v>0</v>
      </c>
      <c r="E118" s="242">
        <v>0</v>
      </c>
      <c r="F118" s="242">
        <v>0</v>
      </c>
    </row>
    <row r="119" spans="1:6" x14ac:dyDescent="0.25">
      <c r="A119" s="219">
        <v>25</v>
      </c>
      <c r="B119" s="185" t="s">
        <v>334</v>
      </c>
      <c r="C119" s="361">
        <f t="shared" si="1"/>
        <v>0</v>
      </c>
      <c r="D119" s="242">
        <v>0</v>
      </c>
      <c r="E119" s="242">
        <v>0</v>
      </c>
      <c r="F119" s="242">
        <v>0</v>
      </c>
    </row>
    <row r="120" spans="1:6" ht="21" x14ac:dyDescent="0.25">
      <c r="A120" s="219">
        <v>26</v>
      </c>
      <c r="B120" s="185" t="s">
        <v>335</v>
      </c>
      <c r="C120" s="361">
        <f t="shared" si="1"/>
        <v>21</v>
      </c>
      <c r="D120" s="242">
        <v>21</v>
      </c>
      <c r="E120" s="242">
        <v>0</v>
      </c>
      <c r="F120" s="242">
        <v>0</v>
      </c>
    </row>
    <row r="121" spans="1:6" x14ac:dyDescent="0.25">
      <c r="A121" s="219">
        <v>27</v>
      </c>
      <c r="B121" s="185" t="s">
        <v>336</v>
      </c>
      <c r="C121" s="361">
        <f t="shared" si="1"/>
        <v>1</v>
      </c>
      <c r="D121" s="242">
        <v>1</v>
      </c>
      <c r="E121" s="242">
        <v>0</v>
      </c>
      <c r="F121" s="242">
        <v>0</v>
      </c>
    </row>
    <row r="122" spans="1:6" x14ac:dyDescent="0.25">
      <c r="A122" s="219">
        <v>28</v>
      </c>
      <c r="B122" s="185" t="s">
        <v>337</v>
      </c>
      <c r="C122" s="361">
        <f t="shared" si="1"/>
        <v>0</v>
      </c>
      <c r="D122" s="242">
        <v>0</v>
      </c>
      <c r="E122" s="242">
        <v>0</v>
      </c>
      <c r="F122" s="242">
        <v>0</v>
      </c>
    </row>
    <row r="123" spans="1:6" x14ac:dyDescent="0.25">
      <c r="A123" s="219">
        <v>29</v>
      </c>
      <c r="B123" s="185" t="s">
        <v>338</v>
      </c>
      <c r="C123" s="361">
        <f t="shared" si="1"/>
        <v>3</v>
      </c>
      <c r="D123" s="242">
        <v>3</v>
      </c>
      <c r="E123" s="242">
        <v>0</v>
      </c>
      <c r="F123" s="242">
        <v>0</v>
      </c>
    </row>
    <row r="124" spans="1:6" ht="21" x14ac:dyDescent="0.25">
      <c r="A124" s="219">
        <v>30</v>
      </c>
      <c r="B124" s="185" t="s">
        <v>339</v>
      </c>
      <c r="C124" s="361">
        <f t="shared" si="1"/>
        <v>0</v>
      </c>
      <c r="D124" s="242">
        <v>0</v>
      </c>
      <c r="E124" s="242">
        <v>0</v>
      </c>
      <c r="F124" s="242">
        <v>0</v>
      </c>
    </row>
    <row r="125" spans="1:6" x14ac:dyDescent="0.25">
      <c r="A125" s="711">
        <v>31</v>
      </c>
      <c r="B125" s="185" t="s">
        <v>340</v>
      </c>
      <c r="C125" s="361">
        <f t="shared" si="1"/>
        <v>81</v>
      </c>
      <c r="D125" s="242">
        <v>80</v>
      </c>
      <c r="E125" s="242">
        <v>1</v>
      </c>
      <c r="F125" s="242">
        <v>0</v>
      </c>
    </row>
    <row r="126" spans="1:6" ht="22.5" x14ac:dyDescent="0.25">
      <c r="A126" s="712"/>
      <c r="B126" s="170" t="s">
        <v>341</v>
      </c>
      <c r="C126" s="361">
        <f t="shared" si="1"/>
        <v>75</v>
      </c>
      <c r="D126" s="238">
        <v>74</v>
      </c>
      <c r="E126" s="238">
        <v>1</v>
      </c>
      <c r="F126" s="238">
        <v>0</v>
      </c>
    </row>
    <row r="127" spans="1:6" x14ac:dyDescent="0.25">
      <c r="A127" s="712"/>
      <c r="B127" s="170" t="s">
        <v>342</v>
      </c>
      <c r="C127" s="361">
        <f t="shared" si="1"/>
        <v>0</v>
      </c>
      <c r="D127" s="238">
        <v>0</v>
      </c>
      <c r="E127" s="238">
        <v>0</v>
      </c>
      <c r="F127" s="238">
        <v>0</v>
      </c>
    </row>
    <row r="128" spans="1:6" x14ac:dyDescent="0.25">
      <c r="A128" s="712"/>
      <c r="B128" s="171" t="s">
        <v>343</v>
      </c>
      <c r="C128" s="361">
        <f t="shared" si="1"/>
        <v>2</v>
      </c>
      <c r="D128" s="238">
        <v>2</v>
      </c>
      <c r="E128" s="238">
        <v>0</v>
      </c>
      <c r="F128" s="238">
        <v>0</v>
      </c>
    </row>
    <row r="129" spans="1:6" ht="22.5" x14ac:dyDescent="0.25">
      <c r="A129" s="712"/>
      <c r="B129" s="170" t="s">
        <v>344</v>
      </c>
      <c r="C129" s="361">
        <f t="shared" si="1"/>
        <v>2</v>
      </c>
      <c r="D129" s="238">
        <v>2</v>
      </c>
      <c r="E129" s="238">
        <v>0</v>
      </c>
      <c r="F129" s="238">
        <v>0</v>
      </c>
    </row>
    <row r="130" spans="1:6" ht="22.5" x14ac:dyDescent="0.25">
      <c r="A130" s="712"/>
      <c r="B130" s="172" t="s">
        <v>345</v>
      </c>
      <c r="C130" s="361">
        <f t="shared" si="1"/>
        <v>1</v>
      </c>
      <c r="D130" s="238">
        <v>1</v>
      </c>
      <c r="E130" s="238">
        <v>0</v>
      </c>
      <c r="F130" s="238">
        <v>0</v>
      </c>
    </row>
    <row r="131" spans="1:6" x14ac:dyDescent="0.25">
      <c r="A131" s="713"/>
      <c r="B131" s="170" t="s">
        <v>346</v>
      </c>
      <c r="C131" s="361">
        <f t="shared" si="1"/>
        <v>1</v>
      </c>
      <c r="D131" s="238">
        <v>1</v>
      </c>
      <c r="E131" s="238">
        <v>0</v>
      </c>
      <c r="F131" s="238">
        <v>0</v>
      </c>
    </row>
    <row r="132" spans="1:6" x14ac:dyDescent="0.25">
      <c r="A132" s="723" t="s">
        <v>347</v>
      </c>
      <c r="B132" s="723"/>
      <c r="C132" s="723"/>
      <c r="D132" s="723"/>
      <c r="E132" s="723"/>
      <c r="F132" s="723"/>
    </row>
    <row r="133" spans="1:6" x14ac:dyDescent="0.25">
      <c r="A133" s="57">
        <v>32</v>
      </c>
      <c r="B133" s="169" t="s">
        <v>348</v>
      </c>
      <c r="C133" s="218">
        <f>D133+E133+F133</f>
        <v>50</v>
      </c>
      <c r="D133" s="237">
        <v>35</v>
      </c>
      <c r="E133" s="219">
        <v>12</v>
      </c>
      <c r="F133" s="219">
        <v>3</v>
      </c>
    </row>
    <row r="134" spans="1:6" x14ac:dyDescent="0.25">
      <c r="A134" s="57">
        <v>33</v>
      </c>
      <c r="B134" s="169" t="s">
        <v>349</v>
      </c>
      <c r="C134" s="218">
        <f t="shared" ref="C134:C146" si="2">D134+E134+F134</f>
        <v>73</v>
      </c>
      <c r="D134" s="237">
        <v>68</v>
      </c>
      <c r="E134" s="219">
        <v>4</v>
      </c>
      <c r="F134" s="219">
        <v>1</v>
      </c>
    </row>
    <row r="135" spans="1:6" x14ac:dyDescent="0.25">
      <c r="A135" s="57">
        <v>34</v>
      </c>
      <c r="B135" s="169" t="s">
        <v>350</v>
      </c>
      <c r="C135" s="218">
        <f t="shared" si="2"/>
        <v>542</v>
      </c>
      <c r="D135" s="237">
        <v>480</v>
      </c>
      <c r="E135" s="219">
        <v>37</v>
      </c>
      <c r="F135" s="219">
        <v>25</v>
      </c>
    </row>
    <row r="136" spans="1:6" x14ac:dyDescent="0.25">
      <c r="A136" s="57">
        <v>35</v>
      </c>
      <c r="B136" s="169" t="s">
        <v>351</v>
      </c>
      <c r="C136" s="218">
        <f t="shared" si="2"/>
        <v>0</v>
      </c>
      <c r="D136" s="237">
        <v>0</v>
      </c>
      <c r="E136" s="219">
        <v>0</v>
      </c>
      <c r="F136" s="219">
        <v>0</v>
      </c>
    </row>
    <row r="137" spans="1:6" x14ac:dyDescent="0.25">
      <c r="A137" s="57">
        <v>36</v>
      </c>
      <c r="B137" s="169" t="s">
        <v>481</v>
      </c>
      <c r="C137" s="218">
        <f t="shared" si="2"/>
        <v>160</v>
      </c>
      <c r="D137" s="237">
        <v>160</v>
      </c>
      <c r="E137" s="219">
        <v>0</v>
      </c>
      <c r="F137" s="219">
        <v>0</v>
      </c>
    </row>
    <row r="138" spans="1:6" x14ac:dyDescent="0.25">
      <c r="A138" s="57">
        <v>37</v>
      </c>
      <c r="B138" s="169" t="s">
        <v>480</v>
      </c>
      <c r="C138" s="218">
        <f t="shared" si="2"/>
        <v>33</v>
      </c>
      <c r="D138" s="237">
        <v>33</v>
      </c>
      <c r="E138" s="219">
        <v>0</v>
      </c>
      <c r="F138" s="219">
        <v>0</v>
      </c>
    </row>
    <row r="139" spans="1:6" x14ac:dyDescent="0.25">
      <c r="A139" s="57">
        <v>38</v>
      </c>
      <c r="B139" s="169" t="s">
        <v>26</v>
      </c>
      <c r="C139" s="218">
        <f t="shared" si="2"/>
        <v>35</v>
      </c>
      <c r="D139" s="237">
        <v>35</v>
      </c>
      <c r="E139" s="219">
        <v>0</v>
      </c>
      <c r="F139" s="219">
        <v>0</v>
      </c>
    </row>
    <row r="140" spans="1:6" x14ac:dyDescent="0.25">
      <c r="A140" s="57">
        <v>39</v>
      </c>
      <c r="B140" s="169" t="s">
        <v>352</v>
      </c>
      <c r="C140" s="218">
        <f t="shared" si="2"/>
        <v>353</v>
      </c>
      <c r="D140" s="237">
        <v>322</v>
      </c>
      <c r="E140" s="219">
        <v>19</v>
      </c>
      <c r="F140" s="219">
        <v>12</v>
      </c>
    </row>
    <row r="141" spans="1:6" x14ac:dyDescent="0.25">
      <c r="A141" s="57">
        <v>40</v>
      </c>
      <c r="B141" s="169" t="s">
        <v>353</v>
      </c>
      <c r="C141" s="218">
        <f t="shared" si="2"/>
        <v>211</v>
      </c>
      <c r="D141" s="237">
        <v>169</v>
      </c>
      <c r="E141" s="219">
        <v>30</v>
      </c>
      <c r="F141" s="219">
        <v>12</v>
      </c>
    </row>
    <row r="142" spans="1:6" x14ac:dyDescent="0.25">
      <c r="A142" s="57">
        <v>41</v>
      </c>
      <c r="B142" s="169" t="s">
        <v>354</v>
      </c>
      <c r="C142" s="218">
        <f t="shared" si="2"/>
        <v>226</v>
      </c>
      <c r="D142" s="237">
        <v>220</v>
      </c>
      <c r="E142" s="219">
        <v>6</v>
      </c>
      <c r="F142" s="219">
        <v>0</v>
      </c>
    </row>
    <row r="143" spans="1:6" x14ac:dyDescent="0.25">
      <c r="A143" s="57">
        <v>42</v>
      </c>
      <c r="B143" s="169" t="s">
        <v>355</v>
      </c>
      <c r="C143" s="218">
        <f t="shared" si="2"/>
        <v>14</v>
      </c>
      <c r="D143" s="237">
        <v>8</v>
      </c>
      <c r="E143" s="219">
        <v>4</v>
      </c>
      <c r="F143" s="219">
        <v>2</v>
      </c>
    </row>
    <row r="144" spans="1:6" s="187" customFormat="1" x14ac:dyDescent="0.25">
      <c r="A144" s="184"/>
      <c r="B144" s="245" t="s">
        <v>235</v>
      </c>
      <c r="C144" s="54">
        <f>D144+E144+F144</f>
        <v>839</v>
      </c>
      <c r="D144" s="242">
        <f>SUM(D139:D143)</f>
        <v>754</v>
      </c>
      <c r="E144" s="242">
        <f>SUM(E139:E143)</f>
        <v>59</v>
      </c>
      <c r="F144" s="242">
        <f>SUM(F139:F143)</f>
        <v>26</v>
      </c>
    </row>
    <row r="145" spans="1:6" x14ac:dyDescent="0.25">
      <c r="A145" s="57">
        <v>43</v>
      </c>
      <c r="B145" s="185" t="s">
        <v>356</v>
      </c>
      <c r="C145" s="218">
        <f t="shared" si="2"/>
        <v>12</v>
      </c>
      <c r="D145" s="154">
        <v>6</v>
      </c>
      <c r="E145" s="218">
        <v>6</v>
      </c>
      <c r="F145" s="218">
        <v>0</v>
      </c>
    </row>
    <row r="146" spans="1:6" x14ac:dyDescent="0.25">
      <c r="A146" s="57">
        <v>44</v>
      </c>
      <c r="B146" s="185" t="s">
        <v>357</v>
      </c>
      <c r="C146" s="218">
        <f t="shared" si="2"/>
        <v>42</v>
      </c>
      <c r="D146" s="154">
        <v>36</v>
      </c>
      <c r="E146" s="218">
        <v>6</v>
      </c>
      <c r="F146" s="218">
        <v>0</v>
      </c>
    </row>
    <row r="147" spans="1:6" x14ac:dyDescent="0.25">
      <c r="B147" s="189" t="s">
        <v>358</v>
      </c>
    </row>
    <row r="148" spans="1:6" x14ac:dyDescent="0.25">
      <c r="B148" s="189" t="s">
        <v>359</v>
      </c>
    </row>
    <row r="149" spans="1:6" x14ac:dyDescent="0.25">
      <c r="B149" s="189" t="s">
        <v>360</v>
      </c>
    </row>
  </sheetData>
  <autoFilter ref="A7:F146"/>
  <mergeCells count="14">
    <mergeCell ref="C5:C6"/>
    <mergeCell ref="A132:F132"/>
    <mergeCell ref="A2:F2"/>
    <mergeCell ref="B3:E3"/>
    <mergeCell ref="B4:E4"/>
    <mergeCell ref="A14:A25"/>
    <mergeCell ref="A41:A58"/>
    <mergeCell ref="A59:A71"/>
    <mergeCell ref="A75:A108"/>
    <mergeCell ref="A110:A114"/>
    <mergeCell ref="A125:A131"/>
    <mergeCell ref="A7:A12"/>
    <mergeCell ref="A5:A6"/>
    <mergeCell ref="B5:B6"/>
  </mergeCells>
  <pageMargins left="0" right="0" top="0.19685039370078741" bottom="0.19685039370078741" header="0.31496062992125984" footer="0.11811023622047245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6"/>
  <sheetViews>
    <sheetView workbookViewId="0">
      <selection activeCell="H21" sqref="H21"/>
    </sheetView>
  </sheetViews>
  <sheetFormatPr defaultRowHeight="15.75" x14ac:dyDescent="0.25"/>
  <cols>
    <col min="1" max="1" width="3.140625" style="130" customWidth="1"/>
    <col min="2" max="2" width="61.28515625" style="189" customWidth="1"/>
    <col min="3" max="3" width="15.28515625" style="269" customWidth="1"/>
    <col min="4" max="4" width="15.28515625" style="190" customWidth="1"/>
    <col min="5" max="16384" width="9.140625" style="130"/>
  </cols>
  <sheetData>
    <row r="1" spans="1:4" x14ac:dyDescent="0.25">
      <c r="D1" s="569" t="s">
        <v>776</v>
      </c>
    </row>
    <row r="2" spans="1:4" x14ac:dyDescent="0.25">
      <c r="A2" s="700" t="s">
        <v>220</v>
      </c>
      <c r="B2" s="700"/>
      <c r="C2" s="700"/>
      <c r="D2" s="700"/>
    </row>
    <row r="3" spans="1:4" x14ac:dyDescent="0.25">
      <c r="A3" s="235"/>
      <c r="B3" s="700" t="s">
        <v>477</v>
      </c>
      <c r="C3" s="700"/>
      <c r="D3" s="700"/>
    </row>
    <row r="4" spans="1:4" x14ac:dyDescent="0.25">
      <c r="B4" s="724" t="s">
        <v>471</v>
      </c>
      <c r="C4" s="724"/>
      <c r="D4" s="724"/>
    </row>
    <row r="5" spans="1:4" s="132" customFormat="1" ht="25.5" x14ac:dyDescent="0.25">
      <c r="A5" s="701" t="s">
        <v>221</v>
      </c>
      <c r="B5" s="701" t="s">
        <v>222</v>
      </c>
      <c r="C5" s="256" t="s">
        <v>468</v>
      </c>
      <c r="D5" s="256" t="s">
        <v>478</v>
      </c>
    </row>
    <row r="6" spans="1:4" s="132" customFormat="1" x14ac:dyDescent="0.25">
      <c r="A6" s="701"/>
      <c r="B6" s="701"/>
      <c r="C6" s="256" t="s">
        <v>223</v>
      </c>
      <c r="D6" s="256" t="s">
        <v>223</v>
      </c>
    </row>
    <row r="7" spans="1:4" s="141" customFormat="1" ht="12.75" x14ac:dyDescent="0.25">
      <c r="A7" s="714"/>
      <c r="B7" s="246" t="s">
        <v>231</v>
      </c>
      <c r="C7" s="255">
        <v>2865</v>
      </c>
      <c r="D7" s="236">
        <v>2865</v>
      </c>
    </row>
    <row r="8" spans="1:4" s="141" customFormat="1" ht="12.75" x14ac:dyDescent="0.25">
      <c r="A8" s="714"/>
      <c r="B8" s="246" t="s">
        <v>474</v>
      </c>
      <c r="C8" s="255">
        <v>2484</v>
      </c>
      <c r="D8" s="236">
        <v>2603</v>
      </c>
    </row>
    <row r="9" spans="1:4" s="141" customFormat="1" ht="12.75" x14ac:dyDescent="0.25">
      <c r="A9" s="714"/>
      <c r="B9" s="246" t="s">
        <v>233</v>
      </c>
      <c r="C9" s="257">
        <f>C13+C14+C26+C27+C28+C29+C30+C31+C32+C33+C38+C39+C40+C58+C72+C73+C74+C108+C109+C110+C115+C116+C117+C118+C119+C120+C121+C122+C123+C124+C125+C133+C134+C135</f>
        <v>2050</v>
      </c>
      <c r="D9" s="249">
        <f>SUM(D13:D14,D26:D33,D38:D40,D58,D72:D74,D108:D110,D115:D125,D133:D135)</f>
        <v>1752</v>
      </c>
    </row>
    <row r="10" spans="1:4" s="141" customFormat="1" ht="12.75" x14ac:dyDescent="0.25">
      <c r="A10" s="714"/>
      <c r="B10" s="247" t="s">
        <v>234</v>
      </c>
      <c r="C10" s="250">
        <f>C9/C8</f>
        <v>0.82528180354267311</v>
      </c>
      <c r="D10" s="250">
        <f>D9/D8</f>
        <v>0.67306953515174794</v>
      </c>
    </row>
    <row r="11" spans="1:4" s="141" customFormat="1" ht="12.75" x14ac:dyDescent="0.25">
      <c r="A11" s="714"/>
      <c r="B11" s="248" t="s">
        <v>235</v>
      </c>
      <c r="C11" s="257">
        <v>2484</v>
      </c>
      <c r="D11" s="257">
        <v>2581</v>
      </c>
    </row>
    <row r="12" spans="1:4" s="141" customFormat="1" ht="12.75" x14ac:dyDescent="0.25">
      <c r="A12" s="714"/>
      <c r="B12" s="204" t="s">
        <v>234</v>
      </c>
      <c r="C12" s="250">
        <f>C11/C8</f>
        <v>1</v>
      </c>
      <c r="D12" s="250">
        <f>D11/D8</f>
        <v>0.9915482135996927</v>
      </c>
    </row>
    <row r="13" spans="1:4" ht="21" x14ac:dyDescent="0.25">
      <c r="A13" s="234">
        <v>1</v>
      </c>
      <c r="B13" s="239" t="s">
        <v>236</v>
      </c>
      <c r="C13" s="54">
        <v>4</v>
      </c>
      <c r="D13" s="266">
        <v>0</v>
      </c>
    </row>
    <row r="14" spans="1:4" ht="21" x14ac:dyDescent="0.25">
      <c r="A14" s="710">
        <v>2</v>
      </c>
      <c r="B14" s="239" t="s">
        <v>237</v>
      </c>
      <c r="C14" s="54">
        <v>78</v>
      </c>
      <c r="D14" s="266">
        <v>58</v>
      </c>
    </row>
    <row r="15" spans="1:4" x14ac:dyDescent="0.25">
      <c r="A15" s="710"/>
      <c r="B15" s="162" t="s">
        <v>238</v>
      </c>
      <c r="C15" s="270">
        <v>23</v>
      </c>
      <c r="D15" s="258">
        <v>14</v>
      </c>
    </row>
    <row r="16" spans="1:4" x14ac:dyDescent="0.25">
      <c r="A16" s="710"/>
      <c r="B16" s="162" t="s">
        <v>239</v>
      </c>
      <c r="C16" s="270">
        <v>31</v>
      </c>
      <c r="D16" s="258">
        <v>18</v>
      </c>
    </row>
    <row r="17" spans="1:4" x14ac:dyDescent="0.25">
      <c r="A17" s="710"/>
      <c r="B17" s="163" t="s">
        <v>240</v>
      </c>
      <c r="C17" s="270">
        <v>3</v>
      </c>
      <c r="D17" s="259">
        <v>7</v>
      </c>
    </row>
    <row r="18" spans="1:4" x14ac:dyDescent="0.25">
      <c r="A18" s="710"/>
      <c r="B18" s="163" t="s">
        <v>241</v>
      </c>
      <c r="C18" s="270">
        <v>0</v>
      </c>
      <c r="D18" s="259">
        <v>0</v>
      </c>
    </row>
    <row r="19" spans="1:4" x14ac:dyDescent="0.25">
      <c r="A19" s="710"/>
      <c r="B19" s="163" t="s">
        <v>242</v>
      </c>
      <c r="C19" s="270">
        <v>1</v>
      </c>
      <c r="D19" s="259">
        <v>0</v>
      </c>
    </row>
    <row r="20" spans="1:4" x14ac:dyDescent="0.25">
      <c r="A20" s="710"/>
      <c r="B20" s="163" t="s">
        <v>243</v>
      </c>
      <c r="C20" s="270">
        <v>2</v>
      </c>
      <c r="D20" s="259">
        <v>0</v>
      </c>
    </row>
    <row r="21" spans="1:4" x14ac:dyDescent="0.25">
      <c r="A21" s="710"/>
      <c r="B21" s="163" t="s">
        <v>244</v>
      </c>
      <c r="C21" s="270">
        <v>4</v>
      </c>
      <c r="D21" s="259">
        <v>1</v>
      </c>
    </row>
    <row r="22" spans="1:4" x14ac:dyDescent="0.25">
      <c r="A22" s="710"/>
      <c r="B22" s="163" t="s">
        <v>245</v>
      </c>
      <c r="C22" s="270">
        <v>1</v>
      </c>
      <c r="D22" s="259">
        <v>0</v>
      </c>
    </row>
    <row r="23" spans="1:4" x14ac:dyDescent="0.25">
      <c r="A23" s="710"/>
      <c r="B23" s="163" t="s">
        <v>246</v>
      </c>
      <c r="C23" s="270">
        <v>1</v>
      </c>
      <c r="D23" s="259">
        <v>0</v>
      </c>
    </row>
    <row r="24" spans="1:4" x14ac:dyDescent="0.25">
      <c r="A24" s="710"/>
      <c r="B24" s="163" t="s">
        <v>247</v>
      </c>
      <c r="C24" s="270">
        <v>3</v>
      </c>
      <c r="D24" s="259">
        <v>0</v>
      </c>
    </row>
    <row r="25" spans="1:4" x14ac:dyDescent="0.25">
      <c r="A25" s="710"/>
      <c r="B25" s="164" t="s">
        <v>248</v>
      </c>
      <c r="C25" s="57">
        <v>0</v>
      </c>
      <c r="D25" s="258">
        <v>0</v>
      </c>
    </row>
    <row r="26" spans="1:4" x14ac:dyDescent="0.25">
      <c r="A26" s="234">
        <v>3</v>
      </c>
      <c r="B26" s="239" t="s">
        <v>249</v>
      </c>
      <c r="C26" s="54">
        <v>177</v>
      </c>
      <c r="D26" s="266">
        <v>191</v>
      </c>
    </row>
    <row r="27" spans="1:4" ht="31.5" x14ac:dyDescent="0.25">
      <c r="A27" s="234">
        <v>4</v>
      </c>
      <c r="B27" s="239" t="s">
        <v>250</v>
      </c>
      <c r="C27" s="54">
        <v>5</v>
      </c>
      <c r="D27" s="266">
        <v>4</v>
      </c>
    </row>
    <row r="28" spans="1:4" x14ac:dyDescent="0.25">
      <c r="A28" s="234">
        <v>5</v>
      </c>
      <c r="B28" s="239" t="s">
        <v>251</v>
      </c>
      <c r="C28" s="54">
        <v>14</v>
      </c>
      <c r="D28" s="266">
        <v>15</v>
      </c>
    </row>
    <row r="29" spans="1:4" ht="21" x14ac:dyDescent="0.25">
      <c r="A29" s="234">
        <v>6</v>
      </c>
      <c r="B29" s="239" t="s">
        <v>252</v>
      </c>
      <c r="C29" s="54">
        <v>21</v>
      </c>
      <c r="D29" s="266">
        <v>13</v>
      </c>
    </row>
    <row r="30" spans="1:4" x14ac:dyDescent="0.25">
      <c r="A30" s="234">
        <v>7</v>
      </c>
      <c r="B30" s="239" t="s">
        <v>253</v>
      </c>
      <c r="C30" s="54">
        <v>407</v>
      </c>
      <c r="D30" s="266">
        <v>344</v>
      </c>
    </row>
    <row r="31" spans="1:4" x14ac:dyDescent="0.25">
      <c r="A31" s="234">
        <v>8</v>
      </c>
      <c r="B31" s="239" t="s">
        <v>254</v>
      </c>
      <c r="C31" s="54">
        <v>1</v>
      </c>
      <c r="D31" s="266">
        <v>3</v>
      </c>
    </row>
    <row r="32" spans="1:4" x14ac:dyDescent="0.25">
      <c r="A32" s="234">
        <v>9</v>
      </c>
      <c r="B32" s="239" t="s">
        <v>255</v>
      </c>
      <c r="C32" s="54">
        <v>1</v>
      </c>
      <c r="D32" s="266">
        <v>0</v>
      </c>
    </row>
    <row r="33" spans="1:4" ht="21" x14ac:dyDescent="0.25">
      <c r="A33" s="234">
        <v>10</v>
      </c>
      <c r="B33" s="239" t="s">
        <v>256</v>
      </c>
      <c r="C33" s="54">
        <v>8</v>
      </c>
      <c r="D33" s="266">
        <v>19</v>
      </c>
    </row>
    <row r="34" spans="1:4" x14ac:dyDescent="0.25">
      <c r="A34" s="234"/>
      <c r="B34" s="240" t="s">
        <v>257</v>
      </c>
      <c r="C34" s="57">
        <v>2</v>
      </c>
      <c r="D34" s="260">
        <v>1</v>
      </c>
    </row>
    <row r="35" spans="1:4" x14ac:dyDescent="0.25">
      <c r="A35" s="234"/>
      <c r="B35" s="241" t="s">
        <v>406</v>
      </c>
      <c r="C35" s="57">
        <v>0</v>
      </c>
      <c r="D35" s="238">
        <v>1</v>
      </c>
    </row>
    <row r="36" spans="1:4" x14ac:dyDescent="0.25">
      <c r="A36" s="234"/>
      <c r="B36" s="240" t="s">
        <v>407</v>
      </c>
      <c r="C36" s="57">
        <v>0</v>
      </c>
      <c r="D36" s="260">
        <v>1</v>
      </c>
    </row>
    <row r="37" spans="1:4" x14ac:dyDescent="0.25">
      <c r="A37" s="234"/>
      <c r="B37" s="164" t="s">
        <v>258</v>
      </c>
      <c r="C37" s="57">
        <v>0</v>
      </c>
      <c r="D37" s="258">
        <v>0</v>
      </c>
    </row>
    <row r="38" spans="1:4" x14ac:dyDescent="0.25">
      <c r="A38" s="234">
        <v>11</v>
      </c>
      <c r="B38" s="239" t="s">
        <v>259</v>
      </c>
      <c r="C38" s="54">
        <v>15</v>
      </c>
      <c r="D38" s="266">
        <v>11</v>
      </c>
    </row>
    <row r="39" spans="1:4" x14ac:dyDescent="0.25">
      <c r="A39" s="234">
        <v>12</v>
      </c>
      <c r="B39" s="239" t="s">
        <v>260</v>
      </c>
      <c r="C39" s="54">
        <v>0</v>
      </c>
      <c r="D39" s="266">
        <v>9</v>
      </c>
    </row>
    <row r="40" spans="1:4" ht="21" x14ac:dyDescent="0.25">
      <c r="A40" s="710">
        <v>13</v>
      </c>
      <c r="B40" s="239" t="s">
        <v>262</v>
      </c>
      <c r="C40" s="54">
        <v>90</v>
      </c>
      <c r="D40" s="266">
        <v>100</v>
      </c>
    </row>
    <row r="41" spans="1:4" x14ac:dyDescent="0.25">
      <c r="A41" s="710"/>
      <c r="B41" s="162" t="s">
        <v>263</v>
      </c>
      <c r="C41" s="57">
        <v>10</v>
      </c>
      <c r="D41" s="258">
        <v>5</v>
      </c>
    </row>
    <row r="42" spans="1:4" x14ac:dyDescent="0.25">
      <c r="A42" s="710"/>
      <c r="B42" s="165" t="s">
        <v>264</v>
      </c>
      <c r="C42" s="57">
        <v>1</v>
      </c>
      <c r="D42" s="261">
        <v>2</v>
      </c>
    </row>
    <row r="43" spans="1:4" x14ac:dyDescent="0.25">
      <c r="A43" s="710"/>
      <c r="B43" s="163" t="s">
        <v>265</v>
      </c>
      <c r="C43" s="57">
        <v>4</v>
      </c>
      <c r="D43" s="259">
        <v>0</v>
      </c>
    </row>
    <row r="44" spans="1:4" x14ac:dyDescent="0.25">
      <c r="A44" s="710"/>
      <c r="B44" s="163" t="s">
        <v>266</v>
      </c>
      <c r="C44" s="57">
        <v>6</v>
      </c>
      <c r="D44" s="259">
        <v>9</v>
      </c>
    </row>
    <row r="45" spans="1:4" x14ac:dyDescent="0.25">
      <c r="A45" s="710"/>
      <c r="B45" s="163" t="s">
        <v>267</v>
      </c>
      <c r="C45" s="57">
        <v>1</v>
      </c>
      <c r="D45" s="259">
        <v>0</v>
      </c>
    </row>
    <row r="46" spans="1:4" x14ac:dyDescent="0.25">
      <c r="A46" s="710"/>
      <c r="B46" s="163" t="s">
        <v>268</v>
      </c>
      <c r="C46" s="57">
        <v>4</v>
      </c>
      <c r="D46" s="259">
        <v>2</v>
      </c>
    </row>
    <row r="47" spans="1:4" x14ac:dyDescent="0.25">
      <c r="A47" s="710"/>
      <c r="B47" s="163" t="s">
        <v>269</v>
      </c>
      <c r="C47" s="57">
        <v>2</v>
      </c>
      <c r="D47" s="259">
        <v>0</v>
      </c>
    </row>
    <row r="48" spans="1:4" x14ac:dyDescent="0.25">
      <c r="A48" s="710"/>
      <c r="B48" s="163" t="s">
        <v>270</v>
      </c>
      <c r="C48" s="57">
        <v>5</v>
      </c>
      <c r="D48" s="259">
        <v>4</v>
      </c>
    </row>
    <row r="49" spans="1:4" x14ac:dyDescent="0.25">
      <c r="A49" s="710"/>
      <c r="B49" s="163" t="s">
        <v>271</v>
      </c>
      <c r="C49" s="57">
        <v>4</v>
      </c>
      <c r="D49" s="259">
        <v>0</v>
      </c>
    </row>
    <row r="50" spans="1:4" ht="22.5" x14ac:dyDescent="0.25">
      <c r="A50" s="710"/>
      <c r="B50" s="163" t="s">
        <v>272</v>
      </c>
      <c r="C50" s="57">
        <v>5</v>
      </c>
      <c r="D50" s="259">
        <v>1</v>
      </c>
    </row>
    <row r="51" spans="1:4" x14ac:dyDescent="0.25">
      <c r="A51" s="710"/>
      <c r="B51" s="163" t="s">
        <v>273</v>
      </c>
      <c r="C51" s="57">
        <v>5</v>
      </c>
      <c r="D51" s="259">
        <v>2</v>
      </c>
    </row>
    <row r="52" spans="1:4" x14ac:dyDescent="0.25">
      <c r="A52" s="710"/>
      <c r="B52" s="163" t="s">
        <v>274</v>
      </c>
      <c r="C52" s="57">
        <v>3</v>
      </c>
      <c r="D52" s="259">
        <v>2</v>
      </c>
    </row>
    <row r="53" spans="1:4" x14ac:dyDescent="0.25">
      <c r="A53" s="710"/>
      <c r="B53" s="163" t="s">
        <v>275</v>
      </c>
      <c r="C53" s="57">
        <v>4</v>
      </c>
      <c r="D53" s="259">
        <v>0</v>
      </c>
    </row>
    <row r="54" spans="1:4" x14ac:dyDescent="0.25">
      <c r="A54" s="710"/>
      <c r="B54" s="163" t="s">
        <v>276</v>
      </c>
      <c r="C54" s="57">
        <v>2</v>
      </c>
      <c r="D54" s="259">
        <v>1</v>
      </c>
    </row>
    <row r="55" spans="1:4" x14ac:dyDescent="0.25">
      <c r="A55" s="710"/>
      <c r="B55" s="163" t="s">
        <v>277</v>
      </c>
      <c r="C55" s="57">
        <v>4</v>
      </c>
      <c r="D55" s="259">
        <v>4</v>
      </c>
    </row>
    <row r="56" spans="1:4" x14ac:dyDescent="0.25">
      <c r="A56" s="710"/>
      <c r="B56" s="163" t="s">
        <v>278</v>
      </c>
      <c r="C56" s="57">
        <v>0</v>
      </c>
      <c r="D56" s="259">
        <v>3</v>
      </c>
    </row>
    <row r="57" spans="1:4" x14ac:dyDescent="0.25">
      <c r="A57" s="710"/>
      <c r="B57" s="164" t="s">
        <v>248</v>
      </c>
      <c r="C57" s="57">
        <v>0</v>
      </c>
      <c r="D57" s="258">
        <v>0</v>
      </c>
    </row>
    <row r="58" spans="1:4" x14ac:dyDescent="0.25">
      <c r="A58" s="711">
        <v>14</v>
      </c>
      <c r="B58" s="239" t="s">
        <v>279</v>
      </c>
      <c r="C58" s="54">
        <v>30</v>
      </c>
      <c r="D58" s="266">
        <v>25</v>
      </c>
    </row>
    <row r="59" spans="1:4" x14ac:dyDescent="0.25">
      <c r="A59" s="712"/>
      <c r="B59" s="162" t="s">
        <v>280</v>
      </c>
      <c r="C59" s="57">
        <v>2</v>
      </c>
      <c r="D59" s="258">
        <v>2</v>
      </c>
    </row>
    <row r="60" spans="1:4" x14ac:dyDescent="0.25">
      <c r="A60" s="712"/>
      <c r="B60" s="162" t="s">
        <v>281</v>
      </c>
      <c r="C60" s="57">
        <v>1</v>
      </c>
      <c r="D60" s="258">
        <v>0</v>
      </c>
    </row>
    <row r="61" spans="1:4" x14ac:dyDescent="0.25">
      <c r="A61" s="712"/>
      <c r="B61" s="162" t="s">
        <v>282</v>
      </c>
      <c r="C61" s="57">
        <v>0</v>
      </c>
      <c r="D61" s="258">
        <v>0</v>
      </c>
    </row>
    <row r="62" spans="1:4" x14ac:dyDescent="0.25">
      <c r="A62" s="712"/>
      <c r="B62" s="162" t="s">
        <v>283</v>
      </c>
      <c r="C62" s="57">
        <v>3</v>
      </c>
      <c r="D62" s="258">
        <v>1</v>
      </c>
    </row>
    <row r="63" spans="1:4" x14ac:dyDescent="0.25">
      <c r="A63" s="712"/>
      <c r="B63" s="162" t="s">
        <v>284</v>
      </c>
      <c r="C63" s="57">
        <v>0</v>
      </c>
      <c r="D63" s="258">
        <v>2</v>
      </c>
    </row>
    <row r="64" spans="1:4" x14ac:dyDescent="0.25">
      <c r="A64" s="712"/>
      <c r="B64" s="162" t="s">
        <v>285</v>
      </c>
      <c r="C64" s="57">
        <v>0</v>
      </c>
      <c r="D64" s="258">
        <v>0</v>
      </c>
    </row>
    <row r="65" spans="1:4" x14ac:dyDescent="0.25">
      <c r="A65" s="712"/>
      <c r="B65" s="162" t="s">
        <v>286</v>
      </c>
      <c r="C65" s="57">
        <v>1</v>
      </c>
      <c r="D65" s="258">
        <v>2</v>
      </c>
    </row>
    <row r="66" spans="1:4" x14ac:dyDescent="0.25">
      <c r="A66" s="712"/>
      <c r="B66" s="162" t="s">
        <v>287</v>
      </c>
      <c r="C66" s="57">
        <v>0</v>
      </c>
      <c r="D66" s="258">
        <v>0</v>
      </c>
    </row>
    <row r="67" spans="1:4" x14ac:dyDescent="0.25">
      <c r="A67" s="712"/>
      <c r="B67" s="162" t="s">
        <v>288</v>
      </c>
      <c r="C67" s="57">
        <v>0</v>
      </c>
      <c r="D67" s="258">
        <v>1</v>
      </c>
    </row>
    <row r="68" spans="1:4" x14ac:dyDescent="0.25">
      <c r="A68" s="712"/>
      <c r="B68" s="162" t="s">
        <v>289</v>
      </c>
      <c r="C68" s="57">
        <v>2</v>
      </c>
      <c r="D68" s="258">
        <v>0</v>
      </c>
    </row>
    <row r="69" spans="1:4" x14ac:dyDescent="0.25">
      <c r="A69" s="712"/>
      <c r="B69" s="162" t="s">
        <v>290</v>
      </c>
      <c r="C69" s="57">
        <v>3</v>
      </c>
      <c r="D69" s="258">
        <v>1</v>
      </c>
    </row>
    <row r="70" spans="1:4" x14ac:dyDescent="0.25">
      <c r="A70" s="712"/>
      <c r="B70" s="162" t="s">
        <v>291</v>
      </c>
      <c r="C70" s="57">
        <v>3</v>
      </c>
      <c r="D70" s="258">
        <v>3</v>
      </c>
    </row>
    <row r="71" spans="1:4" x14ac:dyDescent="0.25">
      <c r="A71" s="713"/>
      <c r="B71" s="164" t="s">
        <v>248</v>
      </c>
      <c r="C71" s="57">
        <v>0</v>
      </c>
      <c r="D71" s="258">
        <v>0</v>
      </c>
    </row>
    <row r="72" spans="1:4" x14ac:dyDescent="0.25">
      <c r="A72" s="234">
        <v>15</v>
      </c>
      <c r="B72" s="243" t="s">
        <v>292</v>
      </c>
      <c r="C72" s="54">
        <v>6</v>
      </c>
      <c r="D72" s="267">
        <v>8</v>
      </c>
    </row>
    <row r="73" spans="1:4" x14ac:dyDescent="0.25">
      <c r="A73" s="234">
        <v>16</v>
      </c>
      <c r="B73" s="243" t="s">
        <v>293</v>
      </c>
      <c r="C73" s="54">
        <v>2</v>
      </c>
      <c r="D73" s="267">
        <v>3</v>
      </c>
    </row>
    <row r="74" spans="1:4" ht="21" x14ac:dyDescent="0.25">
      <c r="A74" s="710">
        <v>17</v>
      </c>
      <c r="B74" s="239" t="s">
        <v>294</v>
      </c>
      <c r="C74" s="54">
        <v>175</v>
      </c>
      <c r="D74" s="266">
        <v>138</v>
      </c>
    </row>
    <row r="75" spans="1:4" x14ac:dyDescent="0.25">
      <c r="A75" s="710"/>
      <c r="B75" s="240" t="s">
        <v>295</v>
      </c>
      <c r="C75" s="270">
        <v>30</v>
      </c>
      <c r="D75" s="260">
        <v>30</v>
      </c>
    </row>
    <row r="76" spans="1:4" ht="22.5" x14ac:dyDescent="0.25">
      <c r="A76" s="710"/>
      <c r="B76" s="162" t="s">
        <v>296</v>
      </c>
      <c r="C76" s="270">
        <v>5</v>
      </c>
      <c r="D76" s="258">
        <v>1</v>
      </c>
    </row>
    <row r="77" spans="1:4" x14ac:dyDescent="0.25">
      <c r="A77" s="710"/>
      <c r="B77" s="163" t="s">
        <v>297</v>
      </c>
      <c r="C77" s="270">
        <v>3</v>
      </c>
      <c r="D77" s="259">
        <v>2</v>
      </c>
    </row>
    <row r="78" spans="1:4" x14ac:dyDescent="0.25">
      <c r="A78" s="710"/>
      <c r="B78" s="163" t="s">
        <v>298</v>
      </c>
      <c r="C78" s="270">
        <v>0</v>
      </c>
      <c r="D78" s="259">
        <v>1</v>
      </c>
    </row>
    <row r="79" spans="1:4" x14ac:dyDescent="0.25">
      <c r="A79" s="710"/>
      <c r="B79" s="163" t="s">
        <v>299</v>
      </c>
      <c r="C79" s="270">
        <v>0</v>
      </c>
      <c r="D79" s="259">
        <v>0</v>
      </c>
    </row>
    <row r="80" spans="1:4" x14ac:dyDescent="0.25">
      <c r="A80" s="710"/>
      <c r="B80" s="163" t="s">
        <v>300</v>
      </c>
      <c r="C80" s="270">
        <v>1</v>
      </c>
      <c r="D80" s="259">
        <v>2</v>
      </c>
    </row>
    <row r="81" spans="1:4" x14ac:dyDescent="0.25">
      <c r="A81" s="710"/>
      <c r="B81" s="163" t="s">
        <v>301</v>
      </c>
      <c r="C81" s="270">
        <v>13</v>
      </c>
      <c r="D81" s="259">
        <v>13</v>
      </c>
    </row>
    <row r="82" spans="1:4" x14ac:dyDescent="0.25">
      <c r="A82" s="710"/>
      <c r="B82" s="163" t="s">
        <v>302</v>
      </c>
      <c r="C82" s="270">
        <v>0</v>
      </c>
      <c r="D82" s="259">
        <v>5</v>
      </c>
    </row>
    <row r="83" spans="1:4" x14ac:dyDescent="0.25">
      <c r="A83" s="710"/>
      <c r="B83" s="167" t="s">
        <v>303</v>
      </c>
      <c r="C83" s="270">
        <v>6</v>
      </c>
      <c r="D83" s="262">
        <v>20</v>
      </c>
    </row>
    <row r="84" spans="1:4" x14ac:dyDescent="0.25">
      <c r="A84" s="710"/>
      <c r="B84" s="167" t="s">
        <v>304</v>
      </c>
      <c r="C84" s="270">
        <v>1</v>
      </c>
      <c r="D84" s="262">
        <v>1</v>
      </c>
    </row>
    <row r="85" spans="1:4" x14ac:dyDescent="0.25">
      <c r="A85" s="710"/>
      <c r="B85" s="167" t="s">
        <v>305</v>
      </c>
      <c r="C85" s="270">
        <v>15</v>
      </c>
      <c r="D85" s="262">
        <v>15</v>
      </c>
    </row>
    <row r="86" spans="1:4" x14ac:dyDescent="0.25">
      <c r="A86" s="710"/>
      <c r="B86" s="167" t="s">
        <v>306</v>
      </c>
      <c r="C86" s="270">
        <v>7</v>
      </c>
      <c r="D86" s="262">
        <v>6</v>
      </c>
    </row>
    <row r="87" spans="1:4" x14ac:dyDescent="0.25">
      <c r="A87" s="710"/>
      <c r="B87" s="163" t="s">
        <v>307</v>
      </c>
      <c r="C87" s="270">
        <v>7</v>
      </c>
      <c r="D87" s="259">
        <v>2</v>
      </c>
    </row>
    <row r="88" spans="1:4" x14ac:dyDescent="0.25">
      <c r="A88" s="710"/>
      <c r="B88" s="167" t="s">
        <v>460</v>
      </c>
      <c r="C88" s="270">
        <v>0</v>
      </c>
      <c r="D88" s="262">
        <v>1</v>
      </c>
    </row>
    <row r="89" spans="1:4" x14ac:dyDescent="0.25">
      <c r="A89" s="710"/>
      <c r="B89" s="167" t="s">
        <v>308</v>
      </c>
      <c r="C89" s="270">
        <v>5</v>
      </c>
      <c r="D89" s="262">
        <v>4</v>
      </c>
    </row>
    <row r="90" spans="1:4" x14ac:dyDescent="0.25">
      <c r="A90" s="710"/>
      <c r="B90" s="167" t="s">
        <v>309</v>
      </c>
      <c r="C90" s="270">
        <v>9</v>
      </c>
      <c r="D90" s="262">
        <v>1</v>
      </c>
    </row>
    <row r="91" spans="1:4" x14ac:dyDescent="0.25">
      <c r="A91" s="710"/>
      <c r="B91" s="167" t="s">
        <v>310</v>
      </c>
      <c r="C91" s="270">
        <v>9</v>
      </c>
      <c r="D91" s="262">
        <v>9</v>
      </c>
    </row>
    <row r="92" spans="1:4" x14ac:dyDescent="0.25">
      <c r="A92" s="710"/>
      <c r="B92" s="167" t="s">
        <v>311</v>
      </c>
      <c r="C92" s="270">
        <v>3</v>
      </c>
      <c r="D92" s="262">
        <v>5</v>
      </c>
    </row>
    <row r="93" spans="1:4" x14ac:dyDescent="0.25">
      <c r="A93" s="710"/>
      <c r="B93" s="167" t="s">
        <v>312</v>
      </c>
      <c r="C93" s="270">
        <v>1</v>
      </c>
      <c r="D93" s="262">
        <v>0</v>
      </c>
    </row>
    <row r="94" spans="1:4" x14ac:dyDescent="0.25">
      <c r="A94" s="710"/>
      <c r="B94" s="163" t="s">
        <v>313</v>
      </c>
      <c r="C94" s="270">
        <v>1</v>
      </c>
      <c r="D94" s="259">
        <v>0</v>
      </c>
    </row>
    <row r="95" spans="1:4" x14ac:dyDescent="0.25">
      <c r="A95" s="710"/>
      <c r="B95" s="163" t="s">
        <v>314</v>
      </c>
      <c r="C95" s="270">
        <v>3</v>
      </c>
      <c r="D95" s="259">
        <v>1</v>
      </c>
    </row>
    <row r="96" spans="1:4" x14ac:dyDescent="0.25">
      <c r="A96" s="710"/>
      <c r="B96" s="163" t="s">
        <v>315</v>
      </c>
      <c r="C96" s="270">
        <v>1</v>
      </c>
      <c r="D96" s="259">
        <v>0</v>
      </c>
    </row>
    <row r="97" spans="1:4" x14ac:dyDescent="0.25">
      <c r="A97" s="710"/>
      <c r="B97" s="163" t="s">
        <v>316</v>
      </c>
      <c r="C97" s="270">
        <v>8</v>
      </c>
      <c r="D97" s="259">
        <v>1</v>
      </c>
    </row>
    <row r="98" spans="1:4" x14ac:dyDescent="0.25">
      <c r="A98" s="710"/>
      <c r="B98" s="163" t="s">
        <v>317</v>
      </c>
      <c r="C98" s="270">
        <v>4</v>
      </c>
      <c r="D98" s="259">
        <v>0</v>
      </c>
    </row>
    <row r="99" spans="1:4" x14ac:dyDescent="0.25">
      <c r="A99" s="710"/>
      <c r="B99" s="162" t="s">
        <v>318</v>
      </c>
      <c r="C99" s="270">
        <v>1</v>
      </c>
      <c r="D99" s="258">
        <v>0</v>
      </c>
    </row>
    <row r="100" spans="1:4" x14ac:dyDescent="0.25">
      <c r="A100" s="710"/>
      <c r="B100" s="162" t="s">
        <v>319</v>
      </c>
      <c r="C100" s="270">
        <v>0</v>
      </c>
      <c r="D100" s="258">
        <v>0</v>
      </c>
    </row>
    <row r="101" spans="1:4" x14ac:dyDescent="0.25">
      <c r="A101" s="710"/>
      <c r="B101" s="162" t="s">
        <v>320</v>
      </c>
      <c r="C101" s="270">
        <v>0</v>
      </c>
      <c r="D101" s="258">
        <v>0</v>
      </c>
    </row>
    <row r="102" spans="1:4" x14ac:dyDescent="0.25">
      <c r="A102" s="710"/>
      <c r="B102" s="162" t="s">
        <v>321</v>
      </c>
      <c r="C102" s="270">
        <v>6</v>
      </c>
      <c r="D102" s="258">
        <v>2</v>
      </c>
    </row>
    <row r="103" spans="1:4" x14ac:dyDescent="0.25">
      <c r="A103" s="710"/>
      <c r="B103" s="162" t="s">
        <v>322</v>
      </c>
      <c r="C103" s="270">
        <v>1</v>
      </c>
      <c r="D103" s="258">
        <v>1</v>
      </c>
    </row>
    <row r="104" spans="1:4" x14ac:dyDescent="0.25">
      <c r="A104" s="710"/>
      <c r="B104" s="162" t="s">
        <v>323</v>
      </c>
      <c r="C104" s="270">
        <v>1</v>
      </c>
      <c r="D104" s="258">
        <v>0</v>
      </c>
    </row>
    <row r="105" spans="1:4" x14ac:dyDescent="0.25">
      <c r="A105" s="710"/>
      <c r="B105" s="162" t="s">
        <v>324</v>
      </c>
      <c r="C105" s="270">
        <v>1</v>
      </c>
      <c r="D105" s="258">
        <v>2</v>
      </c>
    </row>
    <row r="106" spans="1:4" x14ac:dyDescent="0.25">
      <c r="A106" s="710"/>
      <c r="B106" s="162" t="s">
        <v>323</v>
      </c>
      <c r="C106" s="270">
        <v>0</v>
      </c>
      <c r="D106" s="258">
        <v>1</v>
      </c>
    </row>
    <row r="107" spans="1:4" x14ac:dyDescent="0.25">
      <c r="A107" s="710"/>
      <c r="B107" s="168" t="s">
        <v>248</v>
      </c>
      <c r="C107" s="57">
        <v>0</v>
      </c>
      <c r="D107" s="262">
        <v>0</v>
      </c>
    </row>
    <row r="108" spans="1:4" ht="21" x14ac:dyDescent="0.25">
      <c r="A108" s="234">
        <v>18</v>
      </c>
      <c r="B108" s="185" t="s">
        <v>332</v>
      </c>
      <c r="C108" s="54">
        <v>10</v>
      </c>
      <c r="D108" s="242">
        <v>17</v>
      </c>
    </row>
    <row r="109" spans="1:4" x14ac:dyDescent="0.25">
      <c r="A109" s="234">
        <v>19</v>
      </c>
      <c r="B109" s="244" t="s">
        <v>325</v>
      </c>
      <c r="C109" s="57"/>
      <c r="D109" s="268">
        <v>4</v>
      </c>
    </row>
    <row r="110" spans="1:4" ht="21" x14ac:dyDescent="0.25">
      <c r="A110" s="710">
        <v>20</v>
      </c>
      <c r="B110" s="239" t="s">
        <v>326</v>
      </c>
      <c r="C110" s="54">
        <v>20</v>
      </c>
      <c r="D110" s="266">
        <v>12</v>
      </c>
    </row>
    <row r="111" spans="1:4" x14ac:dyDescent="0.25">
      <c r="A111" s="710"/>
      <c r="B111" s="162" t="s">
        <v>327</v>
      </c>
      <c r="C111" s="270">
        <v>17</v>
      </c>
      <c r="D111" s="258">
        <v>9</v>
      </c>
    </row>
    <row r="112" spans="1:4" x14ac:dyDescent="0.25">
      <c r="A112" s="710"/>
      <c r="B112" s="162" t="s">
        <v>328</v>
      </c>
      <c r="C112" s="270">
        <v>1</v>
      </c>
      <c r="D112" s="258">
        <v>1</v>
      </c>
    </row>
    <row r="113" spans="1:4" x14ac:dyDescent="0.25">
      <c r="A113" s="710"/>
      <c r="B113" s="162" t="s">
        <v>329</v>
      </c>
      <c r="C113" s="270">
        <v>2</v>
      </c>
      <c r="D113" s="258">
        <v>2</v>
      </c>
    </row>
    <row r="114" spans="1:4" x14ac:dyDescent="0.25">
      <c r="A114" s="710"/>
      <c r="B114" s="164" t="s">
        <v>248</v>
      </c>
      <c r="C114" s="57">
        <v>0</v>
      </c>
      <c r="D114" s="258">
        <v>0</v>
      </c>
    </row>
    <row r="115" spans="1:4" ht="21" x14ac:dyDescent="0.25">
      <c r="A115" s="234">
        <v>21</v>
      </c>
      <c r="B115" s="185" t="s">
        <v>330</v>
      </c>
      <c r="C115" s="57">
        <v>0</v>
      </c>
      <c r="D115" s="242">
        <v>2</v>
      </c>
    </row>
    <row r="116" spans="1:4" ht="21" x14ac:dyDescent="0.25">
      <c r="A116" s="234">
        <v>22</v>
      </c>
      <c r="B116" s="185" t="s">
        <v>331</v>
      </c>
      <c r="C116" s="57">
        <v>0</v>
      </c>
      <c r="D116" s="242">
        <v>0</v>
      </c>
    </row>
    <row r="117" spans="1:4" x14ac:dyDescent="0.25">
      <c r="A117" s="234">
        <v>23</v>
      </c>
      <c r="B117" s="239" t="s">
        <v>467</v>
      </c>
      <c r="C117" s="54">
        <v>3</v>
      </c>
      <c r="D117" s="266">
        <v>5</v>
      </c>
    </row>
    <row r="118" spans="1:4" x14ac:dyDescent="0.25">
      <c r="A118" s="234">
        <v>24</v>
      </c>
      <c r="B118" s="239" t="s">
        <v>333</v>
      </c>
      <c r="C118" s="54">
        <v>0</v>
      </c>
      <c r="D118" s="266">
        <v>0</v>
      </c>
    </row>
    <row r="119" spans="1:4" x14ac:dyDescent="0.25">
      <c r="A119" s="234">
        <v>25</v>
      </c>
      <c r="B119" s="185" t="s">
        <v>334</v>
      </c>
      <c r="C119" s="54">
        <v>0</v>
      </c>
      <c r="D119" s="242">
        <v>0</v>
      </c>
    </row>
    <row r="120" spans="1:4" ht="21" x14ac:dyDescent="0.25">
      <c r="A120" s="234">
        <v>26</v>
      </c>
      <c r="B120" s="185" t="s">
        <v>335</v>
      </c>
      <c r="C120" s="54">
        <v>30</v>
      </c>
      <c r="D120" s="242">
        <v>21</v>
      </c>
    </row>
    <row r="121" spans="1:4" x14ac:dyDescent="0.25">
      <c r="A121" s="234">
        <v>27</v>
      </c>
      <c r="B121" s="185" t="s">
        <v>336</v>
      </c>
      <c r="C121" s="54">
        <v>0</v>
      </c>
      <c r="D121" s="242">
        <v>1</v>
      </c>
    </row>
    <row r="122" spans="1:4" x14ac:dyDescent="0.25">
      <c r="A122" s="234">
        <v>28</v>
      </c>
      <c r="B122" s="185" t="s">
        <v>337</v>
      </c>
      <c r="C122" s="54">
        <v>0</v>
      </c>
      <c r="D122" s="242">
        <v>0</v>
      </c>
    </row>
    <row r="123" spans="1:4" x14ac:dyDescent="0.25">
      <c r="A123" s="234">
        <v>29</v>
      </c>
      <c r="B123" s="185" t="s">
        <v>338</v>
      </c>
      <c r="C123" s="54">
        <v>8</v>
      </c>
      <c r="D123" s="242">
        <v>3</v>
      </c>
    </row>
    <row r="124" spans="1:4" ht="21" x14ac:dyDescent="0.25">
      <c r="A124" s="234">
        <v>30</v>
      </c>
      <c r="B124" s="185" t="s">
        <v>339</v>
      </c>
      <c r="C124" s="54">
        <v>2</v>
      </c>
      <c r="D124" s="242">
        <v>0</v>
      </c>
    </row>
    <row r="125" spans="1:4" x14ac:dyDescent="0.25">
      <c r="A125" s="711">
        <v>31</v>
      </c>
      <c r="B125" s="185" t="s">
        <v>340</v>
      </c>
      <c r="C125" s="54">
        <v>61</v>
      </c>
      <c r="D125" s="242">
        <v>81</v>
      </c>
    </row>
    <row r="126" spans="1:4" x14ac:dyDescent="0.25">
      <c r="A126" s="712"/>
      <c r="B126" s="170" t="s">
        <v>341</v>
      </c>
      <c r="C126" s="270">
        <v>51</v>
      </c>
      <c r="D126" s="263">
        <v>75</v>
      </c>
    </row>
    <row r="127" spans="1:4" x14ac:dyDescent="0.25">
      <c r="A127" s="712"/>
      <c r="B127" s="170" t="s">
        <v>342</v>
      </c>
      <c r="C127" s="270">
        <v>0</v>
      </c>
      <c r="D127" s="263">
        <v>0</v>
      </c>
    </row>
    <row r="128" spans="1:4" x14ac:dyDescent="0.25">
      <c r="A128" s="712"/>
      <c r="B128" s="171" t="s">
        <v>343</v>
      </c>
      <c r="C128" s="270">
        <v>4</v>
      </c>
      <c r="D128" s="264">
        <v>2</v>
      </c>
    </row>
    <row r="129" spans="1:4" ht="22.5" x14ac:dyDescent="0.25">
      <c r="A129" s="712"/>
      <c r="B129" s="170" t="s">
        <v>344</v>
      </c>
      <c r="C129" s="270">
        <v>2</v>
      </c>
      <c r="D129" s="263">
        <v>2</v>
      </c>
    </row>
    <row r="130" spans="1:4" ht="22.5" x14ac:dyDescent="0.25">
      <c r="A130" s="712"/>
      <c r="B130" s="172" t="s">
        <v>345</v>
      </c>
      <c r="C130" s="270">
        <v>0</v>
      </c>
      <c r="D130" s="265">
        <v>1</v>
      </c>
    </row>
    <row r="131" spans="1:4" x14ac:dyDescent="0.25">
      <c r="A131" s="713"/>
      <c r="B131" s="170" t="s">
        <v>346</v>
      </c>
      <c r="C131" s="270">
        <v>0</v>
      </c>
      <c r="D131" s="263">
        <v>1</v>
      </c>
    </row>
    <row r="132" spans="1:4" x14ac:dyDescent="0.25">
      <c r="A132" s="723" t="s">
        <v>347</v>
      </c>
      <c r="B132" s="723"/>
      <c r="C132" s="723"/>
      <c r="D132" s="723"/>
    </row>
    <row r="133" spans="1:4" x14ac:dyDescent="0.25">
      <c r="A133" s="57">
        <v>32</v>
      </c>
      <c r="B133" s="169" t="s">
        <v>348</v>
      </c>
      <c r="C133" s="54">
        <v>78</v>
      </c>
      <c r="D133" s="242">
        <v>50</v>
      </c>
    </row>
    <row r="134" spans="1:4" x14ac:dyDescent="0.25">
      <c r="A134" s="57">
        <v>33</v>
      </c>
      <c r="B134" s="169" t="s">
        <v>349</v>
      </c>
      <c r="C134" s="54">
        <v>95</v>
      </c>
      <c r="D134" s="242">
        <v>73</v>
      </c>
    </row>
    <row r="135" spans="1:4" x14ac:dyDescent="0.25">
      <c r="A135" s="57">
        <v>34</v>
      </c>
      <c r="B135" s="169" t="s">
        <v>350</v>
      </c>
      <c r="C135" s="54">
        <v>709</v>
      </c>
      <c r="D135" s="242">
        <v>542</v>
      </c>
    </row>
    <row r="136" spans="1:4" x14ac:dyDescent="0.25">
      <c r="A136" s="57">
        <v>35</v>
      </c>
      <c r="B136" s="169" t="s">
        <v>351</v>
      </c>
      <c r="C136" s="54">
        <v>17</v>
      </c>
      <c r="D136" s="242">
        <v>0</v>
      </c>
    </row>
    <row r="137" spans="1:4" x14ac:dyDescent="0.25">
      <c r="A137" s="57">
        <v>36</v>
      </c>
      <c r="B137" s="169" t="s">
        <v>479</v>
      </c>
      <c r="C137" s="54">
        <v>160</v>
      </c>
      <c r="D137" s="242">
        <v>160</v>
      </c>
    </row>
    <row r="138" spans="1:4" x14ac:dyDescent="0.25">
      <c r="A138" s="57">
        <v>37</v>
      </c>
      <c r="B138" s="169" t="s">
        <v>480</v>
      </c>
      <c r="C138" s="54">
        <v>33</v>
      </c>
      <c r="D138" s="242">
        <v>33</v>
      </c>
    </row>
    <row r="139" spans="1:4" x14ac:dyDescent="0.25">
      <c r="A139" s="57">
        <v>38</v>
      </c>
      <c r="B139" s="169" t="s">
        <v>26</v>
      </c>
      <c r="C139" s="54">
        <v>41</v>
      </c>
      <c r="D139" s="242">
        <v>35</v>
      </c>
    </row>
    <row r="140" spans="1:4" x14ac:dyDescent="0.25">
      <c r="A140" s="57">
        <v>39</v>
      </c>
      <c r="B140" s="169" t="s">
        <v>352</v>
      </c>
      <c r="C140" s="54">
        <v>63</v>
      </c>
      <c r="D140" s="242">
        <v>354</v>
      </c>
    </row>
    <row r="141" spans="1:4" x14ac:dyDescent="0.25">
      <c r="A141" s="57">
        <v>40</v>
      </c>
      <c r="B141" s="169" t="s">
        <v>353</v>
      </c>
      <c r="C141" s="54">
        <v>88</v>
      </c>
      <c r="D141" s="242">
        <v>211</v>
      </c>
    </row>
    <row r="142" spans="1:4" x14ac:dyDescent="0.25">
      <c r="A142" s="57">
        <v>41</v>
      </c>
      <c r="B142" s="169" t="s">
        <v>354</v>
      </c>
      <c r="C142" s="54">
        <v>220</v>
      </c>
      <c r="D142" s="242">
        <v>2</v>
      </c>
    </row>
    <row r="143" spans="1:4" x14ac:dyDescent="0.25">
      <c r="A143" s="57">
        <v>42</v>
      </c>
      <c r="B143" s="169" t="s">
        <v>355</v>
      </c>
      <c r="C143" s="54">
        <v>5</v>
      </c>
      <c r="D143" s="242">
        <v>14</v>
      </c>
    </row>
    <row r="144" spans="1:4" s="187" customFormat="1" x14ac:dyDescent="0.25">
      <c r="A144" s="184"/>
      <c r="B144" s="245" t="s">
        <v>235</v>
      </c>
      <c r="C144" s="242">
        <f>SUM(C136,C139:C143)</f>
        <v>434</v>
      </c>
      <c r="D144" s="242">
        <f>SUM(D139:D143)</f>
        <v>616</v>
      </c>
    </row>
    <row r="145" spans="1:4" x14ac:dyDescent="0.25">
      <c r="A145" s="57">
        <v>43</v>
      </c>
      <c r="B145" s="185" t="s">
        <v>356</v>
      </c>
      <c r="C145" s="242">
        <v>0</v>
      </c>
      <c r="D145" s="242">
        <v>12</v>
      </c>
    </row>
    <row r="146" spans="1:4" x14ac:dyDescent="0.25">
      <c r="A146" s="57">
        <v>44</v>
      </c>
      <c r="B146" s="185" t="s">
        <v>357</v>
      </c>
      <c r="C146" s="242">
        <v>0</v>
      </c>
      <c r="D146" s="242">
        <v>42</v>
      </c>
    </row>
  </sheetData>
  <autoFilter ref="A7:D146"/>
  <mergeCells count="13">
    <mergeCell ref="A125:A131"/>
    <mergeCell ref="A132:D132"/>
    <mergeCell ref="A7:A12"/>
    <mergeCell ref="A14:A25"/>
    <mergeCell ref="A40:A57"/>
    <mergeCell ref="A74:A107"/>
    <mergeCell ref="A110:A114"/>
    <mergeCell ref="A58:A71"/>
    <mergeCell ref="A2:D2"/>
    <mergeCell ref="B3:D3"/>
    <mergeCell ref="B4:D4"/>
    <mergeCell ref="A5:A6"/>
    <mergeCell ref="B5:B6"/>
  </mergeCells>
  <pageMargins left="0.59055118110236227" right="0.19685039370078741" top="0.19685039370078741" bottom="0.19685039370078741" header="0.31496062992125984" footer="0.11811023622047245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selection activeCell="J27" sqref="J27"/>
    </sheetView>
  </sheetViews>
  <sheetFormatPr defaultRowHeight="15" x14ac:dyDescent="0.25"/>
  <cols>
    <col min="1" max="1" width="4.7109375" style="221" customWidth="1"/>
    <col min="2" max="2" width="40.85546875" customWidth="1"/>
    <col min="3" max="3" width="10.28515625" customWidth="1"/>
    <col min="4" max="4" width="12.85546875" customWidth="1"/>
    <col min="5" max="5" width="12.7109375" customWidth="1"/>
    <col min="6" max="6" width="12.42578125" customWidth="1"/>
  </cols>
  <sheetData>
    <row r="1" spans="1:10" x14ac:dyDescent="0.25">
      <c r="F1" s="222" t="s">
        <v>777</v>
      </c>
    </row>
    <row r="2" spans="1:10" ht="27.75" customHeight="1" x14ac:dyDescent="0.25">
      <c r="B2" s="725" t="s">
        <v>778</v>
      </c>
      <c r="C2" s="725"/>
      <c r="D2" s="725"/>
      <c r="E2" s="725"/>
      <c r="F2" s="725"/>
    </row>
    <row r="3" spans="1:10" ht="15.75" x14ac:dyDescent="0.25">
      <c r="B3" s="726" t="s">
        <v>408</v>
      </c>
      <c r="C3" s="726"/>
      <c r="D3" s="726"/>
      <c r="E3" s="726"/>
      <c r="F3" s="726"/>
      <c r="G3" s="223"/>
      <c r="H3" s="223"/>
      <c r="I3" s="223"/>
      <c r="J3" s="223"/>
    </row>
    <row r="4" spans="1:10" ht="15.75" x14ac:dyDescent="0.25">
      <c r="B4" s="727" t="s">
        <v>472</v>
      </c>
      <c r="C4" s="727"/>
      <c r="D4" s="727"/>
      <c r="E4" s="727"/>
      <c r="F4" s="727"/>
      <c r="G4" s="223"/>
      <c r="H4" s="223"/>
      <c r="I4" s="223"/>
      <c r="J4" s="223"/>
    </row>
    <row r="5" spans="1:10" ht="25.5" x14ac:dyDescent="0.25">
      <c r="A5" s="224" t="s">
        <v>221</v>
      </c>
      <c r="B5" s="224" t="s">
        <v>409</v>
      </c>
      <c r="C5" s="224" t="s">
        <v>11</v>
      </c>
      <c r="D5" s="224" t="s">
        <v>410</v>
      </c>
      <c r="E5" s="224" t="s">
        <v>411</v>
      </c>
      <c r="F5" s="224" t="s">
        <v>412</v>
      </c>
    </row>
    <row r="6" spans="1:10" s="226" customFormat="1" x14ac:dyDescent="0.25">
      <c r="A6" s="224"/>
      <c r="B6" s="225" t="s">
        <v>368</v>
      </c>
      <c r="C6" s="224">
        <f>D6+E6+F6</f>
        <v>1752</v>
      </c>
      <c r="D6" s="224">
        <f>D46+D47+D49+D48</f>
        <v>1634</v>
      </c>
      <c r="E6" s="224">
        <f>E46+E47+E49</f>
        <v>76</v>
      </c>
      <c r="F6" s="224">
        <f>F46+F47+F49</f>
        <v>42</v>
      </c>
    </row>
    <row r="7" spans="1:10" s="226" customFormat="1" x14ac:dyDescent="0.25">
      <c r="A7" s="224"/>
      <c r="B7" s="225" t="s">
        <v>413</v>
      </c>
      <c r="C7" s="224">
        <f>D7+E7+F7</f>
        <v>87</v>
      </c>
      <c r="D7" s="224">
        <f>SUM(D8:D21)</f>
        <v>79</v>
      </c>
      <c r="E7" s="224">
        <f>SUM(E8:E21)</f>
        <v>5</v>
      </c>
      <c r="F7" s="224">
        <f>SUM(F8:F21)</f>
        <v>3</v>
      </c>
    </row>
    <row r="8" spans="1:10" x14ac:dyDescent="0.25">
      <c r="A8" s="216">
        <v>1</v>
      </c>
      <c r="B8" s="227" t="s">
        <v>414</v>
      </c>
      <c r="C8" s="224">
        <f t="shared" ref="C8:C66" si="0">D8+E8+F8</f>
        <v>6</v>
      </c>
      <c r="D8" s="216">
        <v>6</v>
      </c>
      <c r="E8" s="216"/>
      <c r="F8" s="216"/>
    </row>
    <row r="9" spans="1:10" x14ac:dyDescent="0.25">
      <c r="A9" s="216">
        <v>2</v>
      </c>
      <c r="B9" s="227" t="s">
        <v>415</v>
      </c>
      <c r="C9" s="224">
        <f t="shared" si="0"/>
        <v>2</v>
      </c>
      <c r="D9" s="216">
        <v>2</v>
      </c>
      <c r="E9" s="216"/>
      <c r="F9" s="216"/>
    </row>
    <row r="10" spans="1:10" ht="25.5" x14ac:dyDescent="0.25">
      <c r="A10" s="216">
        <v>3</v>
      </c>
      <c r="B10" s="227" t="s">
        <v>416</v>
      </c>
      <c r="C10" s="224">
        <f t="shared" si="0"/>
        <v>8</v>
      </c>
      <c r="D10" s="216">
        <v>7</v>
      </c>
      <c r="E10" s="216">
        <v>1</v>
      </c>
      <c r="F10" s="216"/>
    </row>
    <row r="11" spans="1:10" x14ac:dyDescent="0.25">
      <c r="A11" s="216">
        <v>4</v>
      </c>
      <c r="B11" s="227" t="s">
        <v>417</v>
      </c>
      <c r="C11" s="224">
        <f t="shared" si="0"/>
        <v>8</v>
      </c>
      <c r="D11" s="216">
        <v>7</v>
      </c>
      <c r="E11" s="216">
        <v>1</v>
      </c>
      <c r="F11" s="216"/>
    </row>
    <row r="12" spans="1:10" x14ac:dyDescent="0.25">
      <c r="A12" s="216">
        <v>5</v>
      </c>
      <c r="B12" s="227" t="s">
        <v>418</v>
      </c>
      <c r="C12" s="224">
        <f t="shared" si="0"/>
        <v>1</v>
      </c>
      <c r="D12" s="216">
        <v>1</v>
      </c>
      <c r="E12" s="216"/>
      <c r="F12" s="216"/>
    </row>
    <row r="13" spans="1:10" x14ac:dyDescent="0.25">
      <c r="A13" s="216">
        <v>6</v>
      </c>
      <c r="B13" s="227" t="s">
        <v>419</v>
      </c>
      <c r="C13" s="224">
        <f t="shared" si="0"/>
        <v>13</v>
      </c>
      <c r="D13" s="216">
        <v>11</v>
      </c>
      <c r="E13" s="216">
        <v>2</v>
      </c>
      <c r="F13" s="216"/>
    </row>
    <row r="14" spans="1:10" x14ac:dyDescent="0.25">
      <c r="A14" s="216">
        <v>7</v>
      </c>
      <c r="B14" s="227" t="s">
        <v>420</v>
      </c>
      <c r="C14" s="224">
        <f t="shared" si="0"/>
        <v>4</v>
      </c>
      <c r="D14" s="216">
        <v>4</v>
      </c>
      <c r="E14" s="216"/>
      <c r="F14" s="216"/>
    </row>
    <row r="15" spans="1:10" x14ac:dyDescent="0.25">
      <c r="A15" s="216">
        <v>8</v>
      </c>
      <c r="B15" s="227" t="s">
        <v>421</v>
      </c>
      <c r="C15" s="224">
        <f t="shared" si="0"/>
        <v>10</v>
      </c>
      <c r="D15" s="216">
        <v>9</v>
      </c>
      <c r="E15" s="216"/>
      <c r="F15" s="216">
        <v>1</v>
      </c>
    </row>
    <row r="16" spans="1:10" x14ac:dyDescent="0.25">
      <c r="A16" s="216">
        <v>9</v>
      </c>
      <c r="B16" s="227" t="s">
        <v>422</v>
      </c>
      <c r="C16" s="224">
        <f t="shared" si="0"/>
        <v>2</v>
      </c>
      <c r="D16" s="216">
        <v>2</v>
      </c>
      <c r="E16" s="216"/>
      <c r="F16" s="216"/>
    </row>
    <row r="17" spans="1:6" x14ac:dyDescent="0.25">
      <c r="A17" s="216">
        <v>10</v>
      </c>
      <c r="B17" s="227" t="s">
        <v>423</v>
      </c>
      <c r="C17" s="224">
        <f t="shared" si="0"/>
        <v>8</v>
      </c>
      <c r="D17" s="216">
        <v>8</v>
      </c>
      <c r="E17" s="216"/>
      <c r="F17" s="216"/>
    </row>
    <row r="18" spans="1:6" ht="16.5" customHeight="1" x14ac:dyDescent="0.25">
      <c r="A18" s="216">
        <v>11</v>
      </c>
      <c r="B18" s="227" t="s">
        <v>424</v>
      </c>
      <c r="C18" s="224">
        <f t="shared" si="0"/>
        <v>6</v>
      </c>
      <c r="D18" s="216">
        <v>5</v>
      </c>
      <c r="E18" s="216"/>
      <c r="F18" s="216">
        <v>1</v>
      </c>
    </row>
    <row r="19" spans="1:6" x14ac:dyDescent="0.25">
      <c r="A19" s="216">
        <v>12</v>
      </c>
      <c r="B19" s="227" t="s">
        <v>425</v>
      </c>
      <c r="C19" s="224">
        <f t="shared" si="0"/>
        <v>7</v>
      </c>
      <c r="D19" s="216">
        <v>7</v>
      </c>
      <c r="E19" s="216"/>
      <c r="F19" s="216"/>
    </row>
    <row r="20" spans="1:6" x14ac:dyDescent="0.25">
      <c r="A20" s="216">
        <v>13</v>
      </c>
      <c r="B20" s="227" t="s">
        <v>426</v>
      </c>
      <c r="C20" s="224">
        <f t="shared" si="0"/>
        <v>6</v>
      </c>
      <c r="D20" s="216">
        <v>5</v>
      </c>
      <c r="E20" s="216"/>
      <c r="F20" s="216">
        <v>1</v>
      </c>
    </row>
    <row r="21" spans="1:6" x14ac:dyDescent="0.25">
      <c r="A21" s="216">
        <v>14</v>
      </c>
      <c r="B21" s="227" t="s">
        <v>427</v>
      </c>
      <c r="C21" s="224">
        <f t="shared" si="0"/>
        <v>6</v>
      </c>
      <c r="D21" s="216">
        <v>5</v>
      </c>
      <c r="E21" s="216">
        <v>1</v>
      </c>
      <c r="F21" s="216"/>
    </row>
    <row r="22" spans="1:6" s="226" customFormat="1" x14ac:dyDescent="0.25">
      <c r="A22" s="224"/>
      <c r="B22" s="225" t="s">
        <v>428</v>
      </c>
      <c r="C22" s="224">
        <f t="shared" si="0"/>
        <v>186</v>
      </c>
      <c r="D22" s="224">
        <f>SUM(D23:D27)</f>
        <v>178</v>
      </c>
      <c r="E22" s="224">
        <f>SUM(E23:E27)</f>
        <v>4</v>
      </c>
      <c r="F22" s="224">
        <f>SUM(F23:F27)</f>
        <v>4</v>
      </c>
    </row>
    <row r="23" spans="1:6" x14ac:dyDescent="0.25">
      <c r="A23" s="216">
        <v>15</v>
      </c>
      <c r="B23" s="227" t="s">
        <v>429</v>
      </c>
      <c r="C23" s="224">
        <f t="shared" si="0"/>
        <v>90</v>
      </c>
      <c r="D23" s="216">
        <v>90</v>
      </c>
      <c r="E23" s="216"/>
      <c r="F23" s="216"/>
    </row>
    <row r="24" spans="1:6" x14ac:dyDescent="0.25">
      <c r="A24" s="216">
        <v>16</v>
      </c>
      <c r="B24" s="227" t="s">
        <v>430</v>
      </c>
      <c r="C24" s="224">
        <f t="shared" si="0"/>
        <v>30</v>
      </c>
      <c r="D24" s="216">
        <v>28</v>
      </c>
      <c r="E24" s="216">
        <v>2</v>
      </c>
      <c r="F24" s="216"/>
    </row>
    <row r="25" spans="1:6" x14ac:dyDescent="0.25">
      <c r="A25" s="216">
        <v>17</v>
      </c>
      <c r="B25" s="227" t="s">
        <v>431</v>
      </c>
      <c r="C25" s="224">
        <f t="shared" si="0"/>
        <v>18</v>
      </c>
      <c r="D25" s="216">
        <v>17</v>
      </c>
      <c r="E25" s="216">
        <v>1</v>
      </c>
      <c r="F25" s="216"/>
    </row>
    <row r="26" spans="1:6" x14ac:dyDescent="0.25">
      <c r="A26" s="216">
        <v>18</v>
      </c>
      <c r="B26" s="227" t="s">
        <v>432</v>
      </c>
      <c r="C26" s="224">
        <f t="shared" si="0"/>
        <v>15</v>
      </c>
      <c r="D26" s="216">
        <v>13</v>
      </c>
      <c r="E26" s="216">
        <v>1</v>
      </c>
      <c r="F26" s="216">
        <v>1</v>
      </c>
    </row>
    <row r="27" spans="1:6" x14ac:dyDescent="0.25">
      <c r="A27" s="216">
        <v>19</v>
      </c>
      <c r="B27" s="227" t="s">
        <v>433</v>
      </c>
      <c r="C27" s="224">
        <f t="shared" si="0"/>
        <v>33</v>
      </c>
      <c r="D27" s="216">
        <v>30</v>
      </c>
      <c r="E27" s="216"/>
      <c r="F27" s="216">
        <v>3</v>
      </c>
    </row>
    <row r="28" spans="1:6" s="226" customFormat="1" x14ac:dyDescent="0.25">
      <c r="A28" s="224"/>
      <c r="B28" s="225" t="s">
        <v>434</v>
      </c>
      <c r="C28" s="224">
        <f t="shared" si="0"/>
        <v>147</v>
      </c>
      <c r="D28" s="224">
        <f>SUM(D29:D33)</f>
        <v>137</v>
      </c>
      <c r="E28" s="224">
        <f>SUM(E29:E33)</f>
        <v>7</v>
      </c>
      <c r="F28" s="224">
        <f>SUM(F29:F33)</f>
        <v>3</v>
      </c>
    </row>
    <row r="29" spans="1:6" x14ac:dyDescent="0.25">
      <c r="A29" s="216">
        <v>20</v>
      </c>
      <c r="B29" s="227" t="s">
        <v>435</v>
      </c>
      <c r="C29" s="224">
        <f t="shared" si="0"/>
        <v>21</v>
      </c>
      <c r="D29" s="216">
        <v>20</v>
      </c>
      <c r="E29" s="216">
        <v>1</v>
      </c>
      <c r="F29" s="216"/>
    </row>
    <row r="30" spans="1:6" x14ac:dyDescent="0.25">
      <c r="A30" s="216">
        <v>21</v>
      </c>
      <c r="B30" s="227" t="s">
        <v>436</v>
      </c>
      <c r="C30" s="224">
        <f t="shared" si="0"/>
        <v>42</v>
      </c>
      <c r="D30" s="216">
        <v>40</v>
      </c>
      <c r="E30" s="216"/>
      <c r="F30" s="216">
        <v>2</v>
      </c>
    </row>
    <row r="31" spans="1:6" x14ac:dyDescent="0.25">
      <c r="A31" s="216">
        <v>22</v>
      </c>
      <c r="B31" s="227" t="s">
        <v>437</v>
      </c>
      <c r="C31" s="224">
        <f t="shared" si="0"/>
        <v>35</v>
      </c>
      <c r="D31" s="216">
        <v>32</v>
      </c>
      <c r="E31" s="216">
        <v>2</v>
      </c>
      <c r="F31" s="216">
        <v>1</v>
      </c>
    </row>
    <row r="32" spans="1:6" x14ac:dyDescent="0.25">
      <c r="A32" s="216">
        <v>23</v>
      </c>
      <c r="B32" s="227" t="s">
        <v>438</v>
      </c>
      <c r="C32" s="224">
        <f t="shared" si="0"/>
        <v>20</v>
      </c>
      <c r="D32" s="216">
        <v>17</v>
      </c>
      <c r="E32" s="216">
        <v>3</v>
      </c>
      <c r="F32" s="216"/>
    </row>
    <row r="33" spans="1:6" x14ac:dyDescent="0.25">
      <c r="A33" s="216">
        <v>24</v>
      </c>
      <c r="B33" s="227" t="s">
        <v>439</v>
      </c>
      <c r="C33" s="224">
        <f t="shared" si="0"/>
        <v>29</v>
      </c>
      <c r="D33" s="216">
        <v>28</v>
      </c>
      <c r="E33" s="216">
        <v>1</v>
      </c>
      <c r="F33" s="216"/>
    </row>
    <row r="34" spans="1:6" s="226" customFormat="1" x14ac:dyDescent="0.25">
      <c r="A34" s="224"/>
      <c r="B34" s="225" t="s">
        <v>440</v>
      </c>
      <c r="C34" s="224">
        <f t="shared" si="0"/>
        <v>151</v>
      </c>
      <c r="D34" s="224">
        <f>SUM(D35:D41)</f>
        <v>144</v>
      </c>
      <c r="E34" s="224">
        <f>SUM(E35:E41)</f>
        <v>3</v>
      </c>
      <c r="F34" s="224">
        <f>SUM(F35:F41)</f>
        <v>4</v>
      </c>
    </row>
    <row r="35" spans="1:6" x14ac:dyDescent="0.25">
      <c r="A35" s="216">
        <v>25</v>
      </c>
      <c r="B35" s="227" t="s">
        <v>441</v>
      </c>
      <c r="C35" s="224">
        <f t="shared" si="0"/>
        <v>88</v>
      </c>
      <c r="D35" s="216">
        <v>87</v>
      </c>
      <c r="E35" s="216">
        <v>1</v>
      </c>
      <c r="F35" s="216"/>
    </row>
    <row r="36" spans="1:6" x14ac:dyDescent="0.25">
      <c r="A36" s="216">
        <v>26</v>
      </c>
      <c r="B36" s="227" t="s">
        <v>442</v>
      </c>
      <c r="C36" s="224">
        <f t="shared" si="0"/>
        <v>16</v>
      </c>
      <c r="D36" s="216">
        <v>16</v>
      </c>
      <c r="E36" s="216"/>
      <c r="F36" s="216"/>
    </row>
    <row r="37" spans="1:6" x14ac:dyDescent="0.25">
      <c r="A37" s="216">
        <v>27</v>
      </c>
      <c r="B37" s="227" t="s">
        <v>443</v>
      </c>
      <c r="C37" s="224">
        <f t="shared" si="0"/>
        <v>6</v>
      </c>
      <c r="D37" s="216">
        <v>6</v>
      </c>
      <c r="E37" s="216"/>
      <c r="F37" s="216"/>
    </row>
    <row r="38" spans="1:6" x14ac:dyDescent="0.25">
      <c r="A38" s="216">
        <v>28</v>
      </c>
      <c r="B38" s="227" t="s">
        <v>444</v>
      </c>
      <c r="C38" s="224">
        <f t="shared" si="0"/>
        <v>13</v>
      </c>
      <c r="D38" s="216">
        <v>13</v>
      </c>
      <c r="E38" s="216"/>
      <c r="F38" s="216"/>
    </row>
    <row r="39" spans="1:6" x14ac:dyDescent="0.25">
      <c r="A39" s="216">
        <v>29</v>
      </c>
      <c r="B39" s="227" t="s">
        <v>445</v>
      </c>
      <c r="C39" s="224">
        <f t="shared" si="0"/>
        <v>10</v>
      </c>
      <c r="D39" s="216">
        <v>5</v>
      </c>
      <c r="E39" s="216">
        <v>2</v>
      </c>
      <c r="F39" s="216">
        <v>3</v>
      </c>
    </row>
    <row r="40" spans="1:6" x14ac:dyDescent="0.25">
      <c r="A40" s="216">
        <v>30</v>
      </c>
      <c r="B40" s="227" t="s">
        <v>446</v>
      </c>
      <c r="C40" s="224">
        <f t="shared" si="0"/>
        <v>11</v>
      </c>
      <c r="D40" s="216">
        <v>10</v>
      </c>
      <c r="E40" s="216"/>
      <c r="F40" s="216">
        <v>1</v>
      </c>
    </row>
    <row r="41" spans="1:6" x14ac:dyDescent="0.25">
      <c r="A41" s="216">
        <v>31</v>
      </c>
      <c r="B41" s="227" t="s">
        <v>447</v>
      </c>
      <c r="C41" s="224">
        <f t="shared" si="0"/>
        <v>7</v>
      </c>
      <c r="D41" s="216">
        <v>7</v>
      </c>
      <c r="E41" s="216"/>
      <c r="F41" s="216"/>
    </row>
    <row r="42" spans="1:6" s="226" customFormat="1" x14ac:dyDescent="0.25">
      <c r="A42" s="224"/>
      <c r="B42" s="225" t="s">
        <v>448</v>
      </c>
      <c r="C42" s="224">
        <f t="shared" si="0"/>
        <v>73</v>
      </c>
      <c r="D42" s="224">
        <f>SUM(D43:D45)</f>
        <v>62</v>
      </c>
      <c r="E42" s="224">
        <f>SUM(E43:E45)</f>
        <v>7</v>
      </c>
      <c r="F42" s="224">
        <f>SUM(F43:F45)</f>
        <v>4</v>
      </c>
    </row>
    <row r="43" spans="1:6" x14ac:dyDescent="0.25">
      <c r="A43" s="216">
        <v>32</v>
      </c>
      <c r="B43" s="227" t="s">
        <v>449</v>
      </c>
      <c r="C43" s="224">
        <f t="shared" si="0"/>
        <v>12</v>
      </c>
      <c r="D43" s="216">
        <v>9</v>
      </c>
      <c r="E43" s="216"/>
      <c r="F43" s="216">
        <v>3</v>
      </c>
    </row>
    <row r="44" spans="1:6" x14ac:dyDescent="0.25">
      <c r="A44" s="216">
        <v>33</v>
      </c>
      <c r="B44" s="227" t="s">
        <v>450</v>
      </c>
      <c r="C44" s="224">
        <f t="shared" si="0"/>
        <v>28</v>
      </c>
      <c r="D44" s="216">
        <v>21</v>
      </c>
      <c r="E44" s="216">
        <v>6</v>
      </c>
      <c r="F44" s="216">
        <v>1</v>
      </c>
    </row>
    <row r="45" spans="1:6" x14ac:dyDescent="0.25">
      <c r="A45" s="216">
        <v>34</v>
      </c>
      <c r="B45" s="227" t="s">
        <v>451</v>
      </c>
      <c r="C45" s="224">
        <f t="shared" si="0"/>
        <v>33</v>
      </c>
      <c r="D45" s="216">
        <v>32</v>
      </c>
      <c r="E45" s="216">
        <v>1</v>
      </c>
      <c r="F45" s="216"/>
    </row>
    <row r="46" spans="1:6" s="226" customFormat="1" x14ac:dyDescent="0.25">
      <c r="A46" s="224"/>
      <c r="B46" s="225" t="s">
        <v>452</v>
      </c>
      <c r="C46" s="224">
        <f t="shared" si="0"/>
        <v>644</v>
      </c>
      <c r="D46" s="224">
        <f>D7+D22+D28+D34+D42</f>
        <v>600</v>
      </c>
      <c r="E46" s="224">
        <f>E7+E22+E28+E34+E42</f>
        <v>26</v>
      </c>
      <c r="F46" s="224">
        <f>F7+F22+F28+F34+F42</f>
        <v>18</v>
      </c>
    </row>
    <row r="47" spans="1:6" s="226" customFormat="1" x14ac:dyDescent="0.25">
      <c r="A47" s="224">
        <v>35</v>
      </c>
      <c r="B47" s="225" t="s">
        <v>453</v>
      </c>
      <c r="C47" s="224">
        <f t="shared" si="0"/>
        <v>1068</v>
      </c>
      <c r="D47" s="224">
        <v>994</v>
      </c>
      <c r="E47" s="224">
        <v>50</v>
      </c>
      <c r="F47" s="224">
        <v>24</v>
      </c>
    </row>
    <row r="48" spans="1:6" s="233" customFormat="1" x14ac:dyDescent="0.25">
      <c r="A48" s="216"/>
      <c r="B48" s="227" t="s">
        <v>482</v>
      </c>
      <c r="C48" s="216">
        <f t="shared" si="0"/>
        <v>2</v>
      </c>
      <c r="D48" s="216">
        <v>2</v>
      </c>
      <c r="E48" s="216"/>
      <c r="F48" s="216"/>
    </row>
    <row r="49" spans="1:6" s="226" customFormat="1" x14ac:dyDescent="0.25">
      <c r="A49" s="224"/>
      <c r="B49" s="225" t="s">
        <v>454</v>
      </c>
      <c r="C49" s="224">
        <f>D49+E49+F49</f>
        <v>38</v>
      </c>
      <c r="D49" s="224">
        <f>SUM(D50:D66)</f>
        <v>38</v>
      </c>
      <c r="E49" s="224">
        <f>SUM(E50:E55)</f>
        <v>0</v>
      </c>
      <c r="F49" s="224">
        <f>SUM(F50:F55)</f>
        <v>0</v>
      </c>
    </row>
    <row r="50" spans="1:6" x14ac:dyDescent="0.25">
      <c r="A50" s="216"/>
      <c r="B50" s="227" t="s">
        <v>486</v>
      </c>
      <c r="C50" s="224">
        <f t="shared" si="0"/>
        <v>1</v>
      </c>
      <c r="D50" s="216">
        <v>1</v>
      </c>
      <c r="E50" s="216"/>
      <c r="F50" s="216"/>
    </row>
    <row r="51" spans="1:6" ht="15.75" customHeight="1" x14ac:dyDescent="0.25">
      <c r="A51" s="216"/>
      <c r="B51" s="227" t="s">
        <v>487</v>
      </c>
      <c r="C51" s="224">
        <f t="shared" si="0"/>
        <v>1</v>
      </c>
      <c r="D51" s="216">
        <v>1</v>
      </c>
      <c r="E51" s="216"/>
      <c r="F51" s="216"/>
    </row>
    <row r="52" spans="1:6" x14ac:dyDescent="0.25">
      <c r="A52" s="216"/>
      <c r="B52" s="227" t="s">
        <v>485</v>
      </c>
      <c r="C52" s="224">
        <f t="shared" si="0"/>
        <v>3</v>
      </c>
      <c r="D52" s="216">
        <v>3</v>
      </c>
      <c r="E52" s="216"/>
      <c r="F52" s="216"/>
    </row>
    <row r="53" spans="1:6" x14ac:dyDescent="0.25">
      <c r="A53" s="216"/>
      <c r="B53" s="227" t="s">
        <v>465</v>
      </c>
      <c r="C53" s="224">
        <f t="shared" si="0"/>
        <v>1</v>
      </c>
      <c r="D53" s="216">
        <v>1</v>
      </c>
      <c r="E53" s="216"/>
      <c r="F53" s="216"/>
    </row>
    <row r="54" spans="1:6" x14ac:dyDescent="0.25">
      <c r="A54" s="216"/>
      <c r="B54" s="227" t="s">
        <v>455</v>
      </c>
      <c r="C54" s="224">
        <f t="shared" si="0"/>
        <v>1</v>
      </c>
      <c r="D54" s="137">
        <v>1</v>
      </c>
      <c r="E54" s="228"/>
      <c r="F54" s="228"/>
    </row>
    <row r="55" spans="1:6" x14ac:dyDescent="0.25">
      <c r="A55" s="216"/>
      <c r="B55" s="227" t="s">
        <v>456</v>
      </c>
      <c r="C55" s="224">
        <f t="shared" si="0"/>
        <v>3</v>
      </c>
      <c r="D55" s="216">
        <v>3</v>
      </c>
      <c r="E55" s="216"/>
      <c r="F55" s="216"/>
    </row>
    <row r="56" spans="1:6" x14ac:dyDescent="0.25">
      <c r="A56" s="216"/>
      <c r="B56" s="227" t="s">
        <v>457</v>
      </c>
      <c r="C56" s="224">
        <f t="shared" si="0"/>
        <v>3</v>
      </c>
      <c r="D56" s="216">
        <v>3</v>
      </c>
      <c r="E56" s="216"/>
      <c r="F56" s="216"/>
    </row>
    <row r="57" spans="1:6" x14ac:dyDescent="0.25">
      <c r="A57" s="216"/>
      <c r="B57" s="227" t="s">
        <v>458</v>
      </c>
      <c r="C57" s="224">
        <f t="shared" si="0"/>
        <v>12</v>
      </c>
      <c r="D57" s="137">
        <v>12</v>
      </c>
      <c r="E57" s="228"/>
      <c r="F57" s="228"/>
    </row>
    <row r="58" spans="1:6" x14ac:dyDescent="0.25">
      <c r="A58" s="216"/>
      <c r="B58" s="227" t="s">
        <v>459</v>
      </c>
      <c r="C58" s="224">
        <f t="shared" si="0"/>
        <v>4</v>
      </c>
      <c r="D58" s="216">
        <v>4</v>
      </c>
      <c r="E58" s="216"/>
      <c r="F58" s="216"/>
    </row>
    <row r="59" spans="1:6" ht="25.5" x14ac:dyDescent="0.25">
      <c r="A59" s="216"/>
      <c r="B59" s="227" t="s">
        <v>483</v>
      </c>
      <c r="C59" s="224">
        <f t="shared" si="0"/>
        <v>1</v>
      </c>
      <c r="D59" s="216">
        <v>1</v>
      </c>
      <c r="E59" s="216"/>
      <c r="F59" s="216"/>
    </row>
    <row r="60" spans="1:6" x14ac:dyDescent="0.25">
      <c r="A60" s="216"/>
      <c r="B60" s="227" t="s">
        <v>488</v>
      </c>
      <c r="C60" s="224">
        <f t="shared" si="0"/>
        <v>1</v>
      </c>
      <c r="D60" s="216">
        <v>1</v>
      </c>
      <c r="E60" s="216"/>
      <c r="F60" s="216"/>
    </row>
    <row r="61" spans="1:6" x14ac:dyDescent="0.25">
      <c r="A61" s="216"/>
      <c r="B61" s="227" t="s">
        <v>484</v>
      </c>
      <c r="C61" s="224">
        <f t="shared" si="0"/>
        <v>1</v>
      </c>
      <c r="D61" s="216">
        <v>1</v>
      </c>
      <c r="E61" s="216"/>
      <c r="F61" s="216"/>
    </row>
    <row r="62" spans="1:6" x14ac:dyDescent="0.25">
      <c r="A62" s="231"/>
      <c r="B62" s="228" t="s">
        <v>461</v>
      </c>
      <c r="C62" s="224">
        <f t="shared" si="0"/>
        <v>1</v>
      </c>
      <c r="D62" s="232">
        <v>1</v>
      </c>
      <c r="E62" s="228"/>
      <c r="F62" s="228"/>
    </row>
    <row r="63" spans="1:6" x14ac:dyDescent="0.25">
      <c r="A63" s="231"/>
      <c r="B63" s="228" t="s">
        <v>462</v>
      </c>
      <c r="C63" s="224">
        <f t="shared" si="0"/>
        <v>2</v>
      </c>
      <c r="D63" s="232">
        <v>2</v>
      </c>
      <c r="E63" s="228"/>
      <c r="F63" s="228"/>
    </row>
    <row r="64" spans="1:6" x14ac:dyDescent="0.25">
      <c r="A64" s="231"/>
      <c r="B64" s="228" t="s">
        <v>463</v>
      </c>
      <c r="C64" s="224">
        <f t="shared" si="0"/>
        <v>1</v>
      </c>
      <c r="D64" s="232">
        <v>1</v>
      </c>
      <c r="E64" s="228"/>
      <c r="F64" s="228"/>
    </row>
    <row r="65" spans="1:6" x14ac:dyDescent="0.25">
      <c r="A65" s="231"/>
      <c r="B65" s="228" t="s">
        <v>489</v>
      </c>
      <c r="C65" s="224">
        <f t="shared" si="0"/>
        <v>1</v>
      </c>
      <c r="D65" s="232">
        <v>1</v>
      </c>
      <c r="E65" s="228"/>
      <c r="F65" s="228"/>
    </row>
    <row r="66" spans="1:6" x14ac:dyDescent="0.25">
      <c r="A66" s="231"/>
      <c r="B66" s="228" t="s">
        <v>464</v>
      </c>
      <c r="C66" s="224">
        <f t="shared" si="0"/>
        <v>1</v>
      </c>
      <c r="D66" s="232">
        <v>1</v>
      </c>
      <c r="E66" s="228"/>
      <c r="F66" s="228"/>
    </row>
  </sheetData>
  <autoFilter ref="A6:J66"/>
  <mergeCells count="3">
    <mergeCell ref="B2:F2"/>
    <mergeCell ref="B3:F3"/>
    <mergeCell ref="B4:F4"/>
  </mergeCells>
  <pageMargins left="0.59055118110236227" right="0.19685039370078741" top="0.19685039370078741" bottom="0.19685039370078741" header="0.15748031496062992" footer="0.1574803149606299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topLeftCell="E1" workbookViewId="0">
      <selection activeCell="AG16" sqref="AG16"/>
    </sheetView>
  </sheetViews>
  <sheetFormatPr defaultRowHeight="15" x14ac:dyDescent="0.25"/>
  <cols>
    <col min="1" max="1" width="26.85546875" style="192" customWidth="1"/>
    <col min="2" max="3" width="6.140625" customWidth="1"/>
    <col min="4" max="4" width="7.85546875" customWidth="1"/>
    <col min="5" max="5" width="6.140625" customWidth="1"/>
    <col min="6" max="6" width="8" customWidth="1"/>
    <col min="7" max="7" width="6.140625" customWidth="1"/>
    <col min="8" max="8" width="6.85546875" customWidth="1"/>
    <col min="9" max="9" width="6.140625" customWidth="1"/>
    <col min="10" max="10" width="7.28515625" customWidth="1"/>
    <col min="11" max="11" width="6.140625" customWidth="1"/>
    <col min="12" max="12" width="7" customWidth="1"/>
    <col min="13" max="13" width="6.140625" customWidth="1"/>
    <col min="14" max="14" width="8" customWidth="1"/>
    <col min="15" max="15" width="6.140625" customWidth="1"/>
    <col min="16" max="18" width="6" customWidth="1"/>
    <col min="19" max="19" width="4.85546875" customWidth="1"/>
    <col min="20" max="20" width="6" customWidth="1"/>
    <col min="21" max="21" width="4.5703125" customWidth="1"/>
    <col min="22" max="22" width="6" style="194" customWidth="1"/>
    <col min="23" max="23" width="4.42578125" customWidth="1"/>
    <col min="24" max="24" width="5.28515625" customWidth="1"/>
    <col min="25" max="27" width="5.140625" customWidth="1"/>
    <col min="28" max="28" width="4.85546875" customWidth="1"/>
    <col min="29" max="29" width="6" customWidth="1"/>
    <col min="30" max="30" width="5.42578125" customWidth="1"/>
    <col min="31" max="31" width="6" customWidth="1"/>
    <col min="32" max="32" width="5" customWidth="1"/>
    <col min="33" max="33" width="5.28515625" customWidth="1"/>
    <col min="34" max="34" width="6" customWidth="1"/>
    <col min="35" max="35" width="4.5703125" customWidth="1"/>
  </cols>
  <sheetData>
    <row r="1" spans="1:35" x14ac:dyDescent="0.25">
      <c r="AH1" s="193" t="s">
        <v>361</v>
      </c>
    </row>
    <row r="2" spans="1:35" s="196" customFormat="1" ht="15.75" x14ac:dyDescent="0.25">
      <c r="A2" s="696" t="s">
        <v>403</v>
      </c>
      <c r="B2" s="696"/>
      <c r="C2" s="696"/>
      <c r="D2" s="696"/>
      <c r="E2" s="696"/>
      <c r="F2" s="696"/>
      <c r="G2" s="696"/>
      <c r="H2" s="696"/>
      <c r="I2" s="696"/>
      <c r="J2" s="696"/>
      <c r="K2" s="696"/>
      <c r="L2" s="696"/>
      <c r="M2" s="696"/>
      <c r="N2" s="696"/>
      <c r="O2" s="696"/>
      <c r="P2" s="696"/>
      <c r="Q2" s="696"/>
      <c r="R2" s="696"/>
      <c r="S2" s="696"/>
      <c r="T2" s="696"/>
      <c r="U2" s="696"/>
      <c r="V2" s="696"/>
      <c r="W2" s="696"/>
      <c r="X2" s="696"/>
      <c r="Y2" s="696"/>
      <c r="Z2" s="696"/>
      <c r="AA2" s="696"/>
      <c r="AB2" s="696"/>
      <c r="AC2" s="696"/>
      <c r="AD2" s="696"/>
      <c r="AE2" s="696"/>
      <c r="AF2" s="696"/>
      <c r="AG2" s="696"/>
      <c r="AH2" s="696"/>
      <c r="AI2" s="195"/>
    </row>
    <row r="3" spans="1:35" s="196" customFormat="1" ht="15.75" x14ac:dyDescent="0.25">
      <c r="A3" s="197"/>
      <c r="B3" s="696" t="s">
        <v>362</v>
      </c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8"/>
      <c r="AF3" s="198"/>
      <c r="AG3" s="198"/>
      <c r="AH3" s="198"/>
      <c r="AI3" s="195"/>
    </row>
    <row r="4" spans="1:35" s="196" customFormat="1" ht="15.75" x14ac:dyDescent="0.25">
      <c r="A4" s="199"/>
      <c r="B4" s="200"/>
      <c r="C4" s="200"/>
      <c r="D4" s="200"/>
      <c r="E4" s="200" t="s">
        <v>473</v>
      </c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S4" s="200"/>
      <c r="T4" s="200"/>
      <c r="U4" s="200"/>
      <c r="V4" s="199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</row>
    <row r="5" spans="1:35" s="193" customFormat="1" ht="12.75" x14ac:dyDescent="0.2">
      <c r="A5" s="687" t="s">
        <v>363</v>
      </c>
      <c r="B5" s="729" t="s">
        <v>393</v>
      </c>
      <c r="C5" s="729"/>
      <c r="D5" s="729"/>
      <c r="E5" s="729"/>
      <c r="F5" s="729"/>
      <c r="G5" s="729"/>
      <c r="H5" s="729"/>
      <c r="I5" s="729"/>
      <c r="J5" s="729"/>
      <c r="K5" s="729"/>
      <c r="L5" s="729"/>
      <c r="M5" s="729"/>
      <c r="N5" s="413"/>
      <c r="O5" s="728" t="s">
        <v>365</v>
      </c>
      <c r="P5" s="728"/>
      <c r="Q5" s="728"/>
      <c r="R5" s="728"/>
      <c r="S5" s="728"/>
      <c r="T5" s="728"/>
      <c r="U5" s="728"/>
      <c r="V5" s="688" t="s">
        <v>366</v>
      </c>
      <c r="W5" s="689"/>
      <c r="X5" s="689"/>
      <c r="Y5" s="689"/>
      <c r="Z5" s="689"/>
      <c r="AA5" s="689"/>
      <c r="AB5" s="690"/>
      <c r="AC5" s="688" t="s">
        <v>367</v>
      </c>
      <c r="AD5" s="689"/>
      <c r="AE5" s="689"/>
      <c r="AF5" s="689"/>
      <c r="AG5" s="689"/>
      <c r="AH5" s="689"/>
      <c r="AI5" s="690"/>
    </row>
    <row r="6" spans="1:35" s="193" customFormat="1" ht="58.5" customHeight="1" x14ac:dyDescent="0.2">
      <c r="A6" s="687"/>
      <c r="B6" s="210" t="s">
        <v>3</v>
      </c>
      <c r="C6" s="210" t="s">
        <v>369</v>
      </c>
      <c r="D6" s="210" t="s">
        <v>394</v>
      </c>
      <c r="E6" s="210" t="s">
        <v>370</v>
      </c>
      <c r="F6" s="210" t="s">
        <v>395</v>
      </c>
      <c r="G6" s="210" t="s">
        <v>371</v>
      </c>
      <c r="H6" s="210" t="s">
        <v>396</v>
      </c>
      <c r="I6" s="210" t="s">
        <v>372</v>
      </c>
      <c r="J6" s="210" t="s">
        <v>397</v>
      </c>
      <c r="K6" s="210" t="s">
        <v>678</v>
      </c>
      <c r="L6" s="210" t="s">
        <v>398</v>
      </c>
      <c r="M6" s="210" t="s">
        <v>677</v>
      </c>
      <c r="N6" s="413" t="s">
        <v>676</v>
      </c>
      <c r="O6" s="201" t="s">
        <v>368</v>
      </c>
      <c r="P6" s="201" t="s">
        <v>369</v>
      </c>
      <c r="Q6" s="201" t="s">
        <v>370</v>
      </c>
      <c r="R6" s="201" t="s">
        <v>371</v>
      </c>
      <c r="S6" s="201" t="s">
        <v>372</v>
      </c>
      <c r="T6" s="201" t="s">
        <v>373</v>
      </c>
      <c r="U6" s="201" t="s">
        <v>374</v>
      </c>
      <c r="V6" s="137" t="s">
        <v>368</v>
      </c>
      <c r="W6" s="201" t="s">
        <v>369</v>
      </c>
      <c r="X6" s="201" t="s">
        <v>370</v>
      </c>
      <c r="Y6" s="201" t="s">
        <v>371</v>
      </c>
      <c r="Z6" s="201" t="s">
        <v>372</v>
      </c>
      <c r="AA6" s="201" t="s">
        <v>373</v>
      </c>
      <c r="AB6" s="201" t="s">
        <v>374</v>
      </c>
      <c r="AC6" s="201" t="s">
        <v>368</v>
      </c>
      <c r="AD6" s="201" t="s">
        <v>369</v>
      </c>
      <c r="AE6" s="201" t="s">
        <v>370</v>
      </c>
      <c r="AF6" s="201" t="s">
        <v>371</v>
      </c>
      <c r="AG6" s="201" t="s">
        <v>372</v>
      </c>
      <c r="AH6" s="201" t="s">
        <v>373</v>
      </c>
      <c r="AI6" s="201" t="s">
        <v>374</v>
      </c>
    </row>
    <row r="7" spans="1:35" s="193" customFormat="1" ht="12.75" x14ac:dyDescent="0.2">
      <c r="A7" s="209" t="s">
        <v>37</v>
      </c>
      <c r="B7" s="210">
        <v>1</v>
      </c>
      <c r="C7" s="210">
        <v>2</v>
      </c>
      <c r="D7" s="210">
        <v>3</v>
      </c>
      <c r="E7" s="210">
        <v>4</v>
      </c>
      <c r="F7" s="210">
        <v>5</v>
      </c>
      <c r="G7" s="210">
        <v>6</v>
      </c>
      <c r="H7" s="210">
        <v>7</v>
      </c>
      <c r="I7" s="210">
        <v>8</v>
      </c>
      <c r="J7" s="210">
        <v>9</v>
      </c>
      <c r="K7" s="210">
        <v>10</v>
      </c>
      <c r="L7" s="210">
        <v>11</v>
      </c>
      <c r="M7" s="210">
        <v>12</v>
      </c>
      <c r="N7" s="413"/>
      <c r="O7" s="210">
        <v>13</v>
      </c>
      <c r="P7" s="210">
        <v>14</v>
      </c>
      <c r="Q7" s="210">
        <v>15</v>
      </c>
      <c r="R7" s="210">
        <v>16</v>
      </c>
      <c r="S7" s="210">
        <v>17</v>
      </c>
      <c r="T7" s="210">
        <v>18</v>
      </c>
      <c r="U7" s="210">
        <v>19</v>
      </c>
      <c r="V7" s="210">
        <v>20</v>
      </c>
      <c r="W7" s="210">
        <v>21</v>
      </c>
      <c r="X7" s="210">
        <v>22</v>
      </c>
      <c r="Y7" s="210">
        <v>23</v>
      </c>
      <c r="Z7" s="210">
        <v>24</v>
      </c>
      <c r="AA7" s="210">
        <v>25</v>
      </c>
      <c r="AB7" s="210">
        <v>26</v>
      </c>
      <c r="AC7" s="210">
        <v>27</v>
      </c>
      <c r="AD7" s="210">
        <v>28</v>
      </c>
      <c r="AE7" s="210">
        <v>29</v>
      </c>
      <c r="AF7" s="210">
        <v>30</v>
      </c>
      <c r="AG7" s="210">
        <v>31</v>
      </c>
      <c r="AH7" s="210">
        <v>32</v>
      </c>
      <c r="AI7" s="210">
        <v>33</v>
      </c>
    </row>
    <row r="8" spans="1:35" s="205" customFormat="1" ht="12.75" x14ac:dyDescent="0.2">
      <c r="A8" s="202" t="s">
        <v>368</v>
      </c>
      <c r="B8" s="211">
        <f>O8+V8+AC8</f>
        <v>2603</v>
      </c>
      <c r="C8" s="212">
        <f>P8+W8+AD8</f>
        <v>1752</v>
      </c>
      <c r="D8" s="213">
        <f>C8/B8</f>
        <v>0.67306953515174794</v>
      </c>
      <c r="E8" s="212">
        <f>Q8+X8+AE8</f>
        <v>1710</v>
      </c>
      <c r="F8" s="213">
        <f>E8/C8</f>
        <v>0.97602739726027399</v>
      </c>
      <c r="G8" s="212">
        <f>R8+Y8+AF8</f>
        <v>246</v>
      </c>
      <c r="H8" s="213">
        <f>G8/B8</f>
        <v>9.4506338839800225E-2</v>
      </c>
      <c r="I8" s="212">
        <f>S8+Z8+AG8</f>
        <v>354</v>
      </c>
      <c r="J8" s="213">
        <f>I8/B8</f>
        <v>0.13599692662312715</v>
      </c>
      <c r="K8" s="212">
        <f>T8+AA8+AH8</f>
        <v>239</v>
      </c>
      <c r="L8" s="213">
        <f>K8/B8</f>
        <v>9.1817134076066079E-2</v>
      </c>
      <c r="M8" s="212">
        <f>U8+AB8+AI8</f>
        <v>12</v>
      </c>
      <c r="N8" s="422">
        <f>M8/B8</f>
        <v>4.6100653092585476E-3</v>
      </c>
      <c r="O8" s="224">
        <f>SUM(O9:O26)</f>
        <v>2394</v>
      </c>
      <c r="P8" s="224">
        <f>SUM(P9:P26)</f>
        <v>1634</v>
      </c>
      <c r="Q8" s="224">
        <f t="shared" ref="Q8:AI8" si="0">SUM(Q9:Q26)</f>
        <v>1598</v>
      </c>
      <c r="R8" s="249">
        <f t="shared" si="0"/>
        <v>204</v>
      </c>
      <c r="S8" s="249">
        <f t="shared" si="0"/>
        <v>323</v>
      </c>
      <c r="T8" s="249">
        <f t="shared" si="0"/>
        <v>227</v>
      </c>
      <c r="U8" s="224">
        <f t="shared" si="0"/>
        <v>6</v>
      </c>
      <c r="V8" s="249">
        <f t="shared" si="0"/>
        <v>141</v>
      </c>
      <c r="W8" s="224">
        <f t="shared" si="0"/>
        <v>76</v>
      </c>
      <c r="X8" s="224">
        <f t="shared" si="0"/>
        <v>70</v>
      </c>
      <c r="Y8" s="224">
        <f t="shared" si="0"/>
        <v>30</v>
      </c>
      <c r="Z8" s="224">
        <f t="shared" si="0"/>
        <v>19</v>
      </c>
      <c r="AA8" s="224">
        <f t="shared" si="0"/>
        <v>10</v>
      </c>
      <c r="AB8" s="224">
        <f t="shared" si="0"/>
        <v>6</v>
      </c>
      <c r="AC8" s="224">
        <f t="shared" si="0"/>
        <v>68</v>
      </c>
      <c r="AD8" s="224">
        <f t="shared" si="0"/>
        <v>42</v>
      </c>
      <c r="AE8" s="224">
        <f t="shared" si="0"/>
        <v>42</v>
      </c>
      <c r="AF8" s="224">
        <f t="shared" si="0"/>
        <v>12</v>
      </c>
      <c r="AG8" s="224">
        <f t="shared" si="0"/>
        <v>12</v>
      </c>
      <c r="AH8" s="224">
        <f t="shared" si="0"/>
        <v>2</v>
      </c>
      <c r="AI8" s="224">
        <f t="shared" si="0"/>
        <v>0</v>
      </c>
    </row>
    <row r="9" spans="1:35" s="193" customFormat="1" ht="25.5" x14ac:dyDescent="0.2">
      <c r="A9" s="206" t="s">
        <v>375</v>
      </c>
      <c r="B9" s="211">
        <f t="shared" ref="B9:B26" si="1">O9+V9+AC9</f>
        <v>161</v>
      </c>
      <c r="C9" s="212">
        <f t="shared" ref="C9:C26" si="2">P9+W9+AD9</f>
        <v>71</v>
      </c>
      <c r="D9" s="213">
        <f t="shared" ref="D9:D26" si="3">C9/B9</f>
        <v>0.44099378881987578</v>
      </c>
      <c r="E9" s="212">
        <f t="shared" ref="E9:E26" si="4">Q9+X9+AE9</f>
        <v>70</v>
      </c>
      <c r="F9" s="214">
        <f t="shared" ref="F9:F26" si="5">E9/C9</f>
        <v>0.9859154929577465</v>
      </c>
      <c r="G9" s="212">
        <f t="shared" ref="G9:G26" si="6">R9+Y9+AF9</f>
        <v>53</v>
      </c>
      <c r="H9" s="213">
        <f t="shared" ref="H9:H26" si="7">G9/B9</f>
        <v>0.32919254658385094</v>
      </c>
      <c r="I9" s="212">
        <f t="shared" ref="I9:I26" si="8">S9+Z9+AG9</f>
        <v>22</v>
      </c>
      <c r="J9" s="213">
        <f t="shared" ref="J9:J26" si="9">I9/B9</f>
        <v>0.13664596273291926</v>
      </c>
      <c r="K9" s="212">
        <f t="shared" ref="K9:K26" si="10">T9+AA9+AH9</f>
        <v>14</v>
      </c>
      <c r="L9" s="213">
        <f t="shared" ref="L9:L26" si="11">K9/B9</f>
        <v>8.6956521739130432E-2</v>
      </c>
      <c r="M9" s="212">
        <f t="shared" ref="M9:M26" si="12">U9+AB9+AI9</f>
        <v>1</v>
      </c>
      <c r="N9" s="422">
        <f t="shared" ref="N9:N26" si="13">M9/B9</f>
        <v>6.2111801242236021E-3</v>
      </c>
      <c r="O9" s="224">
        <f t="shared" ref="O9:O26" si="14">P9+R9+S9+T9+U9</f>
        <v>161</v>
      </c>
      <c r="P9" s="412">
        <v>71</v>
      </c>
      <c r="Q9" s="412">
        <v>70</v>
      </c>
      <c r="R9" s="412">
        <v>53</v>
      </c>
      <c r="S9" s="412">
        <v>22</v>
      </c>
      <c r="T9" s="412">
        <v>14</v>
      </c>
      <c r="U9" s="412">
        <v>1</v>
      </c>
      <c r="V9" s="249">
        <v>0</v>
      </c>
      <c r="W9" s="412"/>
      <c r="X9" s="412"/>
      <c r="Y9" s="412"/>
      <c r="Z9" s="412"/>
      <c r="AA9" s="412"/>
      <c r="AB9" s="412"/>
      <c r="AC9" s="224">
        <f>AD9+AF9+AG9+AH9+AI9</f>
        <v>0</v>
      </c>
      <c r="AD9" s="412"/>
      <c r="AE9" s="412"/>
      <c r="AF9" s="412"/>
      <c r="AG9" s="412"/>
      <c r="AH9" s="412"/>
      <c r="AI9" s="412"/>
    </row>
    <row r="10" spans="1:35" s="193" customFormat="1" ht="12.75" x14ac:dyDescent="0.2">
      <c r="A10" s="206" t="s">
        <v>376</v>
      </c>
      <c r="B10" s="211">
        <f t="shared" si="1"/>
        <v>72</v>
      </c>
      <c r="C10" s="212">
        <f t="shared" si="2"/>
        <v>33</v>
      </c>
      <c r="D10" s="213">
        <f t="shared" si="3"/>
        <v>0.45833333333333331</v>
      </c>
      <c r="E10" s="212">
        <f t="shared" si="4"/>
        <v>28</v>
      </c>
      <c r="F10" s="214">
        <f>E10/C10</f>
        <v>0.84848484848484851</v>
      </c>
      <c r="G10" s="212">
        <f t="shared" si="6"/>
        <v>19</v>
      </c>
      <c r="H10" s="213">
        <f>G10/B10</f>
        <v>0.2638888888888889</v>
      </c>
      <c r="I10" s="212">
        <f t="shared" si="8"/>
        <v>8</v>
      </c>
      <c r="J10" s="213">
        <f>I10/B10</f>
        <v>0.1111111111111111</v>
      </c>
      <c r="K10" s="212">
        <f t="shared" si="10"/>
        <v>12</v>
      </c>
      <c r="L10" s="213">
        <f t="shared" si="11"/>
        <v>0.16666666666666666</v>
      </c>
      <c r="M10" s="212">
        <f t="shared" si="12"/>
        <v>0</v>
      </c>
      <c r="N10" s="422">
        <f t="shared" si="13"/>
        <v>0</v>
      </c>
      <c r="O10" s="224">
        <f t="shared" si="14"/>
        <v>72</v>
      </c>
      <c r="P10" s="412">
        <v>33</v>
      </c>
      <c r="Q10" s="412">
        <v>28</v>
      </c>
      <c r="R10" s="412">
        <v>19</v>
      </c>
      <c r="S10" s="412">
        <v>8</v>
      </c>
      <c r="T10" s="412">
        <v>12</v>
      </c>
      <c r="U10" s="412">
        <v>0</v>
      </c>
      <c r="V10" s="249">
        <f>W10+Y10+Z10+AA10+AB10</f>
        <v>0</v>
      </c>
      <c r="W10" s="412"/>
      <c r="X10" s="412"/>
      <c r="Y10" s="412"/>
      <c r="Z10" s="412"/>
      <c r="AA10" s="412"/>
      <c r="AB10" s="412"/>
      <c r="AC10" s="224">
        <f t="shared" ref="AC10:AC26" si="15">AD10+AF10+AG10+AH10+AI10</f>
        <v>0</v>
      </c>
      <c r="AD10" s="412"/>
      <c r="AE10" s="412"/>
      <c r="AF10" s="412"/>
      <c r="AG10" s="412"/>
      <c r="AH10" s="412"/>
      <c r="AI10" s="412"/>
    </row>
    <row r="11" spans="1:35" s="193" customFormat="1" ht="12.75" x14ac:dyDescent="0.2">
      <c r="A11" s="206" t="s">
        <v>377</v>
      </c>
      <c r="B11" s="211">
        <f t="shared" si="1"/>
        <v>603</v>
      </c>
      <c r="C11" s="212">
        <f t="shared" si="2"/>
        <v>380</v>
      </c>
      <c r="D11" s="213">
        <f t="shared" si="3"/>
        <v>0.63018242122719736</v>
      </c>
      <c r="E11" s="212">
        <f t="shared" si="4"/>
        <v>369</v>
      </c>
      <c r="F11" s="213">
        <f t="shared" si="5"/>
        <v>0.97105263157894739</v>
      </c>
      <c r="G11" s="212">
        <f t="shared" si="6"/>
        <v>61</v>
      </c>
      <c r="H11" s="213">
        <f t="shared" si="7"/>
        <v>0.1011608623548922</v>
      </c>
      <c r="I11" s="212">
        <f t="shared" si="8"/>
        <v>77</v>
      </c>
      <c r="J11" s="213">
        <f t="shared" si="9"/>
        <v>0.12769485903814262</v>
      </c>
      <c r="K11" s="212">
        <f t="shared" si="10"/>
        <v>78</v>
      </c>
      <c r="L11" s="213">
        <f>K11/B11</f>
        <v>0.12935323383084577</v>
      </c>
      <c r="M11" s="212">
        <f t="shared" si="12"/>
        <v>7</v>
      </c>
      <c r="N11" s="422">
        <f t="shared" si="13"/>
        <v>1.1608623548922056E-2</v>
      </c>
      <c r="O11" s="224">
        <f t="shared" si="14"/>
        <v>561</v>
      </c>
      <c r="P11" s="412">
        <v>359</v>
      </c>
      <c r="Q11" s="412">
        <v>352</v>
      </c>
      <c r="R11" s="412">
        <v>60</v>
      </c>
      <c r="S11" s="412">
        <v>66</v>
      </c>
      <c r="T11" s="412">
        <v>75</v>
      </c>
      <c r="U11" s="412">
        <v>1</v>
      </c>
      <c r="V11" s="249">
        <f t="shared" ref="V11:V26" si="16">W11+Y11+Z11+AA11+AB11</f>
        <v>42</v>
      </c>
      <c r="W11" s="412">
        <v>21</v>
      </c>
      <c r="X11" s="412">
        <v>17</v>
      </c>
      <c r="Y11" s="412">
        <v>1</v>
      </c>
      <c r="Z11" s="412">
        <v>11</v>
      </c>
      <c r="AA11" s="412">
        <v>3</v>
      </c>
      <c r="AB11" s="412">
        <v>6</v>
      </c>
      <c r="AC11" s="224">
        <f t="shared" si="15"/>
        <v>0</v>
      </c>
      <c r="AD11" s="412"/>
      <c r="AE11" s="412"/>
      <c r="AF11" s="412"/>
      <c r="AG11" s="412"/>
      <c r="AH11" s="412"/>
      <c r="AI11" s="412"/>
    </row>
    <row r="12" spans="1:35" s="193" customFormat="1" ht="25.5" x14ac:dyDescent="0.2">
      <c r="A12" s="206" t="s">
        <v>378</v>
      </c>
      <c r="B12" s="211">
        <f t="shared" si="1"/>
        <v>331</v>
      </c>
      <c r="C12" s="212">
        <f t="shared" si="2"/>
        <v>230</v>
      </c>
      <c r="D12" s="213">
        <f t="shared" si="3"/>
        <v>0.69486404833836857</v>
      </c>
      <c r="E12" s="212">
        <f t="shared" si="4"/>
        <v>228</v>
      </c>
      <c r="F12" s="213">
        <f t="shared" si="5"/>
        <v>0.99130434782608701</v>
      </c>
      <c r="G12" s="212">
        <f t="shared" si="6"/>
        <v>12</v>
      </c>
      <c r="H12" s="213">
        <f t="shared" si="7"/>
        <v>3.6253776435045321E-2</v>
      </c>
      <c r="I12" s="212">
        <f t="shared" si="8"/>
        <v>36</v>
      </c>
      <c r="J12" s="213">
        <f t="shared" si="9"/>
        <v>0.10876132930513595</v>
      </c>
      <c r="K12" s="212">
        <f t="shared" si="10"/>
        <v>51</v>
      </c>
      <c r="L12" s="213">
        <f t="shared" si="11"/>
        <v>0.15407854984894259</v>
      </c>
      <c r="M12" s="212">
        <f t="shared" si="12"/>
        <v>2</v>
      </c>
      <c r="N12" s="422">
        <f t="shared" si="13"/>
        <v>6.0422960725075529E-3</v>
      </c>
      <c r="O12" s="224">
        <f t="shared" si="14"/>
        <v>331</v>
      </c>
      <c r="P12" s="412">
        <v>230</v>
      </c>
      <c r="Q12" s="412">
        <v>228</v>
      </c>
      <c r="R12" s="412">
        <v>12</v>
      </c>
      <c r="S12" s="412">
        <v>36</v>
      </c>
      <c r="T12" s="412">
        <v>51</v>
      </c>
      <c r="U12" s="412">
        <v>2</v>
      </c>
      <c r="V12" s="249">
        <f t="shared" si="16"/>
        <v>0</v>
      </c>
      <c r="W12" s="412"/>
      <c r="X12" s="412"/>
      <c r="Y12" s="412"/>
      <c r="Z12" s="412"/>
      <c r="AA12" s="412"/>
      <c r="AB12" s="412"/>
      <c r="AC12" s="224">
        <f t="shared" si="15"/>
        <v>0</v>
      </c>
      <c r="AD12" s="412"/>
      <c r="AE12" s="412"/>
      <c r="AF12" s="412"/>
      <c r="AG12" s="412"/>
      <c r="AH12" s="412"/>
      <c r="AI12" s="412"/>
    </row>
    <row r="13" spans="1:35" s="193" customFormat="1" ht="12.75" x14ac:dyDescent="0.2">
      <c r="A13" s="206" t="s">
        <v>379</v>
      </c>
      <c r="B13" s="211">
        <f t="shared" si="1"/>
        <v>193</v>
      </c>
      <c r="C13" s="212">
        <f t="shared" si="2"/>
        <v>193</v>
      </c>
      <c r="D13" s="214">
        <f t="shared" si="3"/>
        <v>1</v>
      </c>
      <c r="E13" s="212">
        <f>Q13+X13+AE13</f>
        <v>193</v>
      </c>
      <c r="F13" s="214">
        <f t="shared" si="5"/>
        <v>1</v>
      </c>
      <c r="G13" s="212">
        <f>R13+Y13+AF13</f>
        <v>0</v>
      </c>
      <c r="H13" s="213">
        <f>G13/B13</f>
        <v>0</v>
      </c>
      <c r="I13" s="212">
        <f t="shared" si="8"/>
        <v>0</v>
      </c>
      <c r="J13" s="213">
        <f t="shared" si="9"/>
        <v>0</v>
      </c>
      <c r="K13" s="212">
        <f t="shared" si="10"/>
        <v>0</v>
      </c>
      <c r="L13" s="213">
        <f t="shared" si="11"/>
        <v>0</v>
      </c>
      <c r="M13" s="212">
        <f t="shared" si="12"/>
        <v>0</v>
      </c>
      <c r="N13" s="422">
        <f t="shared" si="13"/>
        <v>0</v>
      </c>
      <c r="O13" s="224">
        <f t="shared" si="14"/>
        <v>193</v>
      </c>
      <c r="P13" s="412">
        <v>193</v>
      </c>
      <c r="Q13" s="412">
        <v>193</v>
      </c>
      <c r="R13" s="412"/>
      <c r="S13" s="412"/>
      <c r="T13" s="412">
        <v>0</v>
      </c>
      <c r="U13" s="412">
        <v>0</v>
      </c>
      <c r="V13" s="249">
        <f t="shared" si="16"/>
        <v>0</v>
      </c>
      <c r="W13" s="412"/>
      <c r="X13" s="412"/>
      <c r="Y13" s="412"/>
      <c r="Z13" s="412"/>
      <c r="AA13" s="412"/>
      <c r="AB13" s="412"/>
      <c r="AC13" s="224">
        <f t="shared" si="15"/>
        <v>0</v>
      </c>
      <c r="AD13" s="412"/>
      <c r="AE13" s="412"/>
      <c r="AF13" s="412"/>
      <c r="AG13" s="412"/>
      <c r="AH13" s="412"/>
      <c r="AI13" s="412"/>
    </row>
    <row r="14" spans="1:35" s="193" customFormat="1" ht="25.5" x14ac:dyDescent="0.2">
      <c r="A14" s="206" t="s">
        <v>380</v>
      </c>
      <c r="B14" s="211">
        <f t="shared" si="1"/>
        <v>285</v>
      </c>
      <c r="C14" s="212">
        <f t="shared" si="2"/>
        <v>206</v>
      </c>
      <c r="D14" s="213">
        <f t="shared" si="3"/>
        <v>0.72280701754385968</v>
      </c>
      <c r="E14" s="212">
        <f t="shared" si="4"/>
        <v>203</v>
      </c>
      <c r="F14" s="214">
        <f t="shared" si="5"/>
        <v>0.9854368932038835</v>
      </c>
      <c r="G14" s="212">
        <f t="shared" si="6"/>
        <v>18</v>
      </c>
      <c r="H14" s="213">
        <f t="shared" si="7"/>
        <v>6.3157894736842107E-2</v>
      </c>
      <c r="I14" s="212">
        <f t="shared" si="8"/>
        <v>30</v>
      </c>
      <c r="J14" s="213">
        <f t="shared" si="9"/>
        <v>0.10526315789473684</v>
      </c>
      <c r="K14" s="212">
        <f t="shared" si="10"/>
        <v>30</v>
      </c>
      <c r="L14" s="213">
        <f t="shared" si="11"/>
        <v>0.10526315789473684</v>
      </c>
      <c r="M14" s="212">
        <f t="shared" si="12"/>
        <v>1</v>
      </c>
      <c r="N14" s="422">
        <f t="shared" si="13"/>
        <v>3.5087719298245615E-3</v>
      </c>
      <c r="O14" s="224">
        <f t="shared" si="14"/>
        <v>285</v>
      </c>
      <c r="P14" s="412">
        <v>206</v>
      </c>
      <c r="Q14" s="412">
        <v>203</v>
      </c>
      <c r="R14" s="412">
        <v>18</v>
      </c>
      <c r="S14" s="412">
        <v>30</v>
      </c>
      <c r="T14" s="412">
        <v>30</v>
      </c>
      <c r="U14" s="412">
        <v>1</v>
      </c>
      <c r="V14" s="249">
        <f t="shared" si="16"/>
        <v>0</v>
      </c>
      <c r="W14" s="412"/>
      <c r="X14" s="412"/>
      <c r="Y14" s="412"/>
      <c r="Z14" s="412"/>
      <c r="AA14" s="412"/>
      <c r="AB14" s="412"/>
      <c r="AC14" s="224">
        <f t="shared" si="15"/>
        <v>0</v>
      </c>
      <c r="AD14" s="412"/>
      <c r="AE14" s="412"/>
      <c r="AF14" s="412"/>
      <c r="AG14" s="412"/>
      <c r="AH14" s="412"/>
      <c r="AI14" s="412"/>
    </row>
    <row r="15" spans="1:35" s="193" customFormat="1" ht="25.5" x14ac:dyDescent="0.2">
      <c r="A15" s="206" t="s">
        <v>381</v>
      </c>
      <c r="B15" s="211">
        <f t="shared" si="1"/>
        <v>21</v>
      </c>
      <c r="C15" s="212">
        <f t="shared" si="2"/>
        <v>14</v>
      </c>
      <c r="D15" s="213">
        <f t="shared" si="3"/>
        <v>0.66666666666666663</v>
      </c>
      <c r="E15" s="212">
        <f t="shared" si="4"/>
        <v>14</v>
      </c>
      <c r="F15" s="214">
        <f t="shared" si="5"/>
        <v>1</v>
      </c>
      <c r="G15" s="212">
        <f t="shared" si="6"/>
        <v>3</v>
      </c>
      <c r="H15" s="213">
        <f t="shared" si="7"/>
        <v>0.14285714285714285</v>
      </c>
      <c r="I15" s="212">
        <f t="shared" si="8"/>
        <v>1</v>
      </c>
      <c r="J15" s="213">
        <f t="shared" si="9"/>
        <v>4.7619047619047616E-2</v>
      </c>
      <c r="K15" s="212">
        <f t="shared" si="10"/>
        <v>3</v>
      </c>
      <c r="L15" s="213">
        <f t="shared" si="11"/>
        <v>0.14285714285714285</v>
      </c>
      <c r="M15" s="212">
        <f t="shared" si="12"/>
        <v>0</v>
      </c>
      <c r="N15" s="422">
        <f t="shared" si="13"/>
        <v>0</v>
      </c>
      <c r="O15" s="224">
        <f t="shared" si="14"/>
        <v>21</v>
      </c>
      <c r="P15" s="412">
        <v>14</v>
      </c>
      <c r="Q15" s="412">
        <v>14</v>
      </c>
      <c r="R15" s="412">
        <v>3</v>
      </c>
      <c r="S15" s="412">
        <v>1</v>
      </c>
      <c r="T15" s="412">
        <v>3</v>
      </c>
      <c r="U15" s="412">
        <v>0</v>
      </c>
      <c r="V15" s="249">
        <f t="shared" si="16"/>
        <v>0</v>
      </c>
      <c r="W15" s="412"/>
      <c r="X15" s="412"/>
      <c r="Y15" s="412"/>
      <c r="Z15" s="412"/>
      <c r="AA15" s="412"/>
      <c r="AB15" s="412"/>
      <c r="AC15" s="224">
        <f t="shared" si="15"/>
        <v>0</v>
      </c>
      <c r="AD15" s="412"/>
      <c r="AE15" s="412"/>
      <c r="AF15" s="412"/>
      <c r="AG15" s="412"/>
      <c r="AH15" s="412"/>
      <c r="AI15" s="412"/>
    </row>
    <row r="16" spans="1:35" s="193" customFormat="1" ht="38.25" x14ac:dyDescent="0.2">
      <c r="A16" s="206" t="s">
        <v>382</v>
      </c>
      <c r="B16" s="211">
        <f t="shared" si="1"/>
        <v>137</v>
      </c>
      <c r="C16" s="212">
        <f t="shared" si="2"/>
        <v>97</v>
      </c>
      <c r="D16" s="213">
        <f t="shared" si="3"/>
        <v>0.70802919708029199</v>
      </c>
      <c r="E16" s="212">
        <f t="shared" si="4"/>
        <v>94</v>
      </c>
      <c r="F16" s="214">
        <f t="shared" si="5"/>
        <v>0.96907216494845361</v>
      </c>
      <c r="G16" s="212">
        <f t="shared" si="6"/>
        <v>12</v>
      </c>
      <c r="H16" s="213">
        <f t="shared" si="7"/>
        <v>8.7591240875912413E-2</v>
      </c>
      <c r="I16" s="212">
        <f t="shared" si="8"/>
        <v>24</v>
      </c>
      <c r="J16" s="213">
        <f t="shared" si="9"/>
        <v>0.17518248175182483</v>
      </c>
      <c r="K16" s="212">
        <f t="shared" si="10"/>
        <v>3</v>
      </c>
      <c r="L16" s="213">
        <f t="shared" si="11"/>
        <v>2.1897810218978103E-2</v>
      </c>
      <c r="M16" s="212">
        <f t="shared" si="12"/>
        <v>1</v>
      </c>
      <c r="N16" s="422">
        <f t="shared" si="13"/>
        <v>7.2992700729927005E-3</v>
      </c>
      <c r="O16" s="224">
        <f t="shared" si="14"/>
        <v>137</v>
      </c>
      <c r="P16" s="412">
        <v>97</v>
      </c>
      <c r="Q16" s="412">
        <v>94</v>
      </c>
      <c r="R16" s="412">
        <v>12</v>
      </c>
      <c r="S16" s="412">
        <v>24</v>
      </c>
      <c r="T16" s="412">
        <v>3</v>
      </c>
      <c r="U16" s="412">
        <v>1</v>
      </c>
      <c r="V16" s="249">
        <f t="shared" si="16"/>
        <v>0</v>
      </c>
      <c r="W16" s="412"/>
      <c r="X16" s="412"/>
      <c r="Y16" s="412"/>
      <c r="Z16" s="412"/>
      <c r="AA16" s="412"/>
      <c r="AB16" s="412"/>
      <c r="AC16" s="224">
        <f t="shared" si="15"/>
        <v>0</v>
      </c>
      <c r="AD16" s="412"/>
      <c r="AE16" s="412"/>
      <c r="AF16" s="412"/>
      <c r="AG16" s="412"/>
      <c r="AH16" s="412"/>
      <c r="AI16" s="412"/>
    </row>
    <row r="17" spans="1:35" s="193" customFormat="1" ht="51" x14ac:dyDescent="0.2">
      <c r="A17" s="206" t="s">
        <v>383</v>
      </c>
      <c r="B17" s="211">
        <f t="shared" si="1"/>
        <v>110</v>
      </c>
      <c r="C17" s="212">
        <f t="shared" si="2"/>
        <v>74</v>
      </c>
      <c r="D17" s="213">
        <f t="shared" si="3"/>
        <v>0.67272727272727273</v>
      </c>
      <c r="E17" s="212">
        <f t="shared" si="4"/>
        <v>72</v>
      </c>
      <c r="F17" s="214">
        <f t="shared" si="5"/>
        <v>0.97297297297297303</v>
      </c>
      <c r="G17" s="212">
        <f t="shared" si="6"/>
        <v>4</v>
      </c>
      <c r="H17" s="213">
        <f t="shared" si="7"/>
        <v>3.6363636363636362E-2</v>
      </c>
      <c r="I17" s="212">
        <f t="shared" si="8"/>
        <v>27</v>
      </c>
      <c r="J17" s="213">
        <f t="shared" si="9"/>
        <v>0.24545454545454545</v>
      </c>
      <c r="K17" s="212">
        <f t="shared" si="10"/>
        <v>5</v>
      </c>
      <c r="L17" s="213">
        <f t="shared" si="11"/>
        <v>4.5454545454545456E-2</v>
      </c>
      <c r="M17" s="212">
        <f t="shared" si="12"/>
        <v>0</v>
      </c>
      <c r="N17" s="422">
        <f t="shared" si="13"/>
        <v>0</v>
      </c>
      <c r="O17" s="224">
        <f t="shared" si="14"/>
        <v>110</v>
      </c>
      <c r="P17" s="412">
        <v>74</v>
      </c>
      <c r="Q17" s="412">
        <v>72</v>
      </c>
      <c r="R17" s="412">
        <v>4</v>
      </c>
      <c r="S17" s="412">
        <v>27</v>
      </c>
      <c r="T17" s="412">
        <v>5</v>
      </c>
      <c r="U17" s="412">
        <v>0</v>
      </c>
      <c r="V17" s="249">
        <f t="shared" si="16"/>
        <v>0</v>
      </c>
      <c r="W17" s="412"/>
      <c r="X17" s="412"/>
      <c r="Y17" s="412"/>
      <c r="Z17" s="412"/>
      <c r="AA17" s="412"/>
      <c r="AB17" s="412"/>
      <c r="AC17" s="224">
        <f t="shared" si="15"/>
        <v>0</v>
      </c>
      <c r="AD17" s="412"/>
      <c r="AE17" s="412"/>
      <c r="AF17" s="412"/>
      <c r="AG17" s="412"/>
      <c r="AH17" s="412"/>
      <c r="AI17" s="412"/>
    </row>
    <row r="18" spans="1:35" s="193" customFormat="1" ht="38.25" x14ac:dyDescent="0.2">
      <c r="A18" s="206" t="s">
        <v>384</v>
      </c>
      <c r="B18" s="211">
        <f t="shared" si="1"/>
        <v>83</v>
      </c>
      <c r="C18" s="212">
        <f t="shared" si="2"/>
        <v>54</v>
      </c>
      <c r="D18" s="213">
        <f t="shared" si="3"/>
        <v>0.6506024096385542</v>
      </c>
      <c r="E18" s="212">
        <f t="shared" si="4"/>
        <v>53</v>
      </c>
      <c r="F18" s="213">
        <f t="shared" si="5"/>
        <v>0.98148148148148151</v>
      </c>
      <c r="G18" s="212">
        <f t="shared" si="6"/>
        <v>4</v>
      </c>
      <c r="H18" s="213">
        <f t="shared" si="7"/>
        <v>4.8192771084337352E-2</v>
      </c>
      <c r="I18" s="212">
        <f t="shared" si="8"/>
        <v>23</v>
      </c>
      <c r="J18" s="213">
        <f t="shared" si="9"/>
        <v>0.27710843373493976</v>
      </c>
      <c r="K18" s="212">
        <f t="shared" si="10"/>
        <v>2</v>
      </c>
      <c r="L18" s="213">
        <f t="shared" si="11"/>
        <v>2.4096385542168676E-2</v>
      </c>
      <c r="M18" s="212">
        <f t="shared" si="12"/>
        <v>0</v>
      </c>
      <c r="N18" s="422">
        <f t="shared" si="13"/>
        <v>0</v>
      </c>
      <c r="O18" s="224">
        <f t="shared" si="14"/>
        <v>52</v>
      </c>
      <c r="P18" s="412">
        <v>38</v>
      </c>
      <c r="Q18" s="412">
        <v>37</v>
      </c>
      <c r="R18" s="412"/>
      <c r="S18" s="412">
        <v>14</v>
      </c>
      <c r="T18" s="412"/>
      <c r="U18" s="412">
        <v>0</v>
      </c>
      <c r="V18" s="249">
        <f t="shared" si="16"/>
        <v>15</v>
      </c>
      <c r="W18" s="412">
        <v>10</v>
      </c>
      <c r="X18" s="412">
        <v>10</v>
      </c>
      <c r="Y18" s="412"/>
      <c r="Z18" s="412">
        <v>3</v>
      </c>
      <c r="AA18" s="412">
        <v>2</v>
      </c>
      <c r="AB18" s="412"/>
      <c r="AC18" s="224">
        <f t="shared" si="15"/>
        <v>16</v>
      </c>
      <c r="AD18" s="412">
        <v>6</v>
      </c>
      <c r="AE18" s="412">
        <v>6</v>
      </c>
      <c r="AF18" s="412">
        <v>4</v>
      </c>
      <c r="AG18" s="412">
        <v>6</v>
      </c>
      <c r="AH18" s="412"/>
      <c r="AI18" s="412"/>
    </row>
    <row r="19" spans="1:35" s="193" customFormat="1" ht="12.75" x14ac:dyDescent="0.2">
      <c r="A19" s="206" t="s">
        <v>385</v>
      </c>
      <c r="B19" s="211">
        <f t="shared" si="1"/>
        <v>39</v>
      </c>
      <c r="C19" s="212">
        <f t="shared" si="2"/>
        <v>19</v>
      </c>
      <c r="D19" s="213">
        <f t="shared" si="3"/>
        <v>0.48717948717948717</v>
      </c>
      <c r="E19" s="212">
        <f t="shared" si="4"/>
        <v>14</v>
      </c>
      <c r="F19" s="214">
        <f t="shared" si="5"/>
        <v>0.73684210526315785</v>
      </c>
      <c r="G19" s="212">
        <f t="shared" si="6"/>
        <v>2</v>
      </c>
      <c r="H19" s="213">
        <f t="shared" si="7"/>
        <v>5.128205128205128E-2</v>
      </c>
      <c r="I19" s="212">
        <f t="shared" si="8"/>
        <v>16</v>
      </c>
      <c r="J19" s="213">
        <f t="shared" si="9"/>
        <v>0.41025641025641024</v>
      </c>
      <c r="K19" s="212">
        <f t="shared" si="10"/>
        <v>2</v>
      </c>
      <c r="L19" s="213">
        <f t="shared" si="11"/>
        <v>5.128205128205128E-2</v>
      </c>
      <c r="M19" s="212">
        <f t="shared" si="12"/>
        <v>0</v>
      </c>
      <c r="N19" s="422">
        <f t="shared" si="13"/>
        <v>0</v>
      </c>
      <c r="O19" s="224">
        <f t="shared" si="14"/>
        <v>39</v>
      </c>
      <c r="P19" s="412">
        <v>19</v>
      </c>
      <c r="Q19" s="412">
        <v>14</v>
      </c>
      <c r="R19" s="412">
        <v>2</v>
      </c>
      <c r="S19" s="412">
        <v>16</v>
      </c>
      <c r="T19" s="412">
        <v>2</v>
      </c>
      <c r="U19" s="412">
        <v>0</v>
      </c>
      <c r="V19" s="249">
        <f t="shared" si="16"/>
        <v>0</v>
      </c>
      <c r="W19" s="412"/>
      <c r="X19" s="412"/>
      <c r="Y19" s="412"/>
      <c r="Z19" s="412"/>
      <c r="AA19" s="412"/>
      <c r="AB19" s="412"/>
      <c r="AC19" s="224">
        <f t="shared" si="15"/>
        <v>0</v>
      </c>
      <c r="AD19" s="412"/>
      <c r="AE19" s="412"/>
      <c r="AF19" s="412"/>
      <c r="AG19" s="412"/>
      <c r="AH19" s="412"/>
      <c r="AI19" s="412"/>
    </row>
    <row r="20" spans="1:35" s="193" customFormat="1" ht="25.5" x14ac:dyDescent="0.2">
      <c r="A20" s="206" t="s">
        <v>386</v>
      </c>
      <c r="B20" s="211">
        <f t="shared" si="1"/>
        <v>59</v>
      </c>
      <c r="C20" s="212">
        <f t="shared" si="2"/>
        <v>34</v>
      </c>
      <c r="D20" s="213">
        <f t="shared" si="3"/>
        <v>0.57627118644067798</v>
      </c>
      <c r="E20" s="212">
        <f t="shared" si="4"/>
        <v>33</v>
      </c>
      <c r="F20" s="214">
        <f t="shared" si="5"/>
        <v>0.97058823529411764</v>
      </c>
      <c r="G20" s="212">
        <f t="shared" si="6"/>
        <v>2</v>
      </c>
      <c r="H20" s="213">
        <f t="shared" si="7"/>
        <v>3.3898305084745763E-2</v>
      </c>
      <c r="I20" s="212">
        <f t="shared" si="8"/>
        <v>19</v>
      </c>
      <c r="J20" s="213">
        <f t="shared" si="9"/>
        <v>0.32203389830508472</v>
      </c>
      <c r="K20" s="212">
        <f t="shared" si="10"/>
        <v>4</v>
      </c>
      <c r="L20" s="213">
        <f t="shared" si="11"/>
        <v>6.7796610169491525E-2</v>
      </c>
      <c r="M20" s="212">
        <f t="shared" si="12"/>
        <v>0</v>
      </c>
      <c r="N20" s="422">
        <f t="shared" si="13"/>
        <v>0</v>
      </c>
      <c r="O20" s="224">
        <f t="shared" si="14"/>
        <v>59</v>
      </c>
      <c r="P20" s="412">
        <v>34</v>
      </c>
      <c r="Q20" s="412">
        <v>33</v>
      </c>
      <c r="R20" s="412">
        <v>2</v>
      </c>
      <c r="S20" s="412">
        <v>19</v>
      </c>
      <c r="T20" s="412">
        <v>4</v>
      </c>
      <c r="U20" s="412">
        <v>0</v>
      </c>
      <c r="V20" s="249">
        <f t="shared" si="16"/>
        <v>0</v>
      </c>
      <c r="W20" s="412"/>
      <c r="X20" s="412"/>
      <c r="Y20" s="412"/>
      <c r="Z20" s="412"/>
      <c r="AA20" s="412"/>
      <c r="AB20" s="412"/>
      <c r="AC20" s="224">
        <f t="shared" si="15"/>
        <v>0</v>
      </c>
      <c r="AD20" s="412"/>
      <c r="AE20" s="412"/>
      <c r="AF20" s="412"/>
      <c r="AG20" s="412"/>
      <c r="AH20" s="412"/>
      <c r="AI20" s="412"/>
    </row>
    <row r="21" spans="1:35" s="193" customFormat="1" ht="25.5" x14ac:dyDescent="0.2">
      <c r="A21" s="206" t="s">
        <v>387</v>
      </c>
      <c r="B21" s="211">
        <f t="shared" si="1"/>
        <v>84</v>
      </c>
      <c r="C21" s="212">
        <f t="shared" si="2"/>
        <v>40</v>
      </c>
      <c r="D21" s="213">
        <f t="shared" si="3"/>
        <v>0.47619047619047616</v>
      </c>
      <c r="E21" s="212">
        <f t="shared" si="4"/>
        <v>38</v>
      </c>
      <c r="F21" s="214">
        <f t="shared" si="5"/>
        <v>0.95</v>
      </c>
      <c r="G21" s="212">
        <f t="shared" si="6"/>
        <v>27</v>
      </c>
      <c r="H21" s="213">
        <f t="shared" si="7"/>
        <v>0.32142857142857145</v>
      </c>
      <c r="I21" s="212">
        <f t="shared" si="8"/>
        <v>15</v>
      </c>
      <c r="J21" s="213">
        <f t="shared" si="9"/>
        <v>0.17857142857142858</v>
      </c>
      <c r="K21" s="212">
        <f t="shared" si="10"/>
        <v>2</v>
      </c>
      <c r="L21" s="213">
        <f t="shared" si="11"/>
        <v>2.3809523809523808E-2</v>
      </c>
      <c r="M21" s="212">
        <f t="shared" si="12"/>
        <v>0</v>
      </c>
      <c r="N21" s="422">
        <f t="shared" si="13"/>
        <v>0</v>
      </c>
      <c r="O21" s="224">
        <f t="shared" si="14"/>
        <v>29</v>
      </c>
      <c r="P21" s="412">
        <v>16</v>
      </c>
      <c r="Q21" s="412">
        <v>16</v>
      </c>
      <c r="R21" s="412"/>
      <c r="S21" s="412">
        <v>12</v>
      </c>
      <c r="T21" s="412">
        <v>1</v>
      </c>
      <c r="U21" s="412">
        <v>0</v>
      </c>
      <c r="V21" s="249">
        <f t="shared" si="16"/>
        <v>55</v>
      </c>
      <c r="W21" s="412">
        <v>24</v>
      </c>
      <c r="X21" s="412">
        <v>22</v>
      </c>
      <c r="Y21" s="412">
        <v>27</v>
      </c>
      <c r="Z21" s="412">
        <v>3</v>
      </c>
      <c r="AA21" s="412">
        <v>1</v>
      </c>
      <c r="AB21" s="412"/>
      <c r="AC21" s="224">
        <f t="shared" si="15"/>
        <v>0</v>
      </c>
      <c r="AD21" s="412"/>
      <c r="AE21" s="412"/>
      <c r="AF21" s="412"/>
      <c r="AG21" s="412"/>
      <c r="AH21" s="412"/>
      <c r="AI21" s="412"/>
    </row>
    <row r="22" spans="1:35" s="193" customFormat="1" ht="25.5" x14ac:dyDescent="0.2">
      <c r="A22" s="206" t="s">
        <v>388</v>
      </c>
      <c r="B22" s="211">
        <f t="shared" si="1"/>
        <v>17</v>
      </c>
      <c r="C22" s="212">
        <f t="shared" si="2"/>
        <v>1</v>
      </c>
      <c r="D22" s="213">
        <f t="shared" si="3"/>
        <v>5.8823529411764705E-2</v>
      </c>
      <c r="E22" s="212">
        <f t="shared" si="4"/>
        <v>1</v>
      </c>
      <c r="F22" s="214">
        <f t="shared" si="5"/>
        <v>1</v>
      </c>
      <c r="G22" s="212">
        <f t="shared" si="6"/>
        <v>13</v>
      </c>
      <c r="H22" s="213">
        <f t="shared" si="7"/>
        <v>0.76470588235294112</v>
      </c>
      <c r="I22" s="212">
        <f t="shared" si="8"/>
        <v>1</v>
      </c>
      <c r="J22" s="213">
        <f t="shared" si="9"/>
        <v>5.8823529411764705E-2</v>
      </c>
      <c r="K22" s="212">
        <f t="shared" si="10"/>
        <v>2</v>
      </c>
      <c r="L22" s="213">
        <f t="shared" si="11"/>
        <v>0.11764705882352941</v>
      </c>
      <c r="M22" s="212">
        <f t="shared" si="12"/>
        <v>0</v>
      </c>
      <c r="N22" s="422">
        <f t="shared" si="13"/>
        <v>0</v>
      </c>
      <c r="O22" s="224">
        <f t="shared" si="14"/>
        <v>17</v>
      </c>
      <c r="P22" s="412">
        <v>1</v>
      </c>
      <c r="Q22" s="412">
        <v>1</v>
      </c>
      <c r="R22" s="412">
        <v>13</v>
      </c>
      <c r="S22" s="412">
        <v>1</v>
      </c>
      <c r="T22" s="412">
        <v>2</v>
      </c>
      <c r="U22" s="412"/>
      <c r="V22" s="249">
        <f t="shared" si="16"/>
        <v>0</v>
      </c>
      <c r="W22" s="412"/>
      <c r="X22" s="412"/>
      <c r="Y22" s="412"/>
      <c r="Z22" s="412"/>
      <c r="AA22" s="412"/>
      <c r="AB22" s="412"/>
      <c r="AC22" s="224">
        <f t="shared" si="15"/>
        <v>0</v>
      </c>
      <c r="AD22" s="412"/>
      <c r="AE22" s="412"/>
      <c r="AF22" s="412"/>
      <c r="AG22" s="412"/>
      <c r="AH22" s="412"/>
      <c r="AI22" s="412"/>
    </row>
    <row r="23" spans="1:35" s="193" customFormat="1" ht="25.5" x14ac:dyDescent="0.2">
      <c r="A23" s="206" t="s">
        <v>389</v>
      </c>
      <c r="B23" s="211">
        <f t="shared" si="1"/>
        <v>19</v>
      </c>
      <c r="C23" s="212">
        <f t="shared" si="2"/>
        <v>15</v>
      </c>
      <c r="D23" s="213">
        <f t="shared" si="3"/>
        <v>0.78947368421052633</v>
      </c>
      <c r="E23" s="212">
        <f t="shared" si="4"/>
        <v>15</v>
      </c>
      <c r="F23" s="214">
        <f t="shared" si="5"/>
        <v>1</v>
      </c>
      <c r="G23" s="212">
        <f t="shared" si="6"/>
        <v>0</v>
      </c>
      <c r="H23" s="213">
        <f t="shared" si="7"/>
        <v>0</v>
      </c>
      <c r="I23" s="212">
        <f t="shared" si="8"/>
        <v>4</v>
      </c>
      <c r="J23" s="213">
        <f t="shared" si="9"/>
        <v>0.21052631578947367</v>
      </c>
      <c r="K23" s="212">
        <f t="shared" si="10"/>
        <v>0</v>
      </c>
      <c r="L23" s="213">
        <f t="shared" si="11"/>
        <v>0</v>
      </c>
      <c r="M23" s="212">
        <f t="shared" si="12"/>
        <v>0</v>
      </c>
      <c r="N23" s="422">
        <f t="shared" si="13"/>
        <v>0</v>
      </c>
      <c r="O23" s="224">
        <f t="shared" si="14"/>
        <v>19</v>
      </c>
      <c r="P23" s="412">
        <v>15</v>
      </c>
      <c r="Q23" s="412">
        <v>15</v>
      </c>
      <c r="R23" s="412"/>
      <c r="S23" s="412">
        <v>4</v>
      </c>
      <c r="T23" s="412"/>
      <c r="U23" s="412">
        <v>0</v>
      </c>
      <c r="V23" s="249">
        <f t="shared" si="16"/>
        <v>0</v>
      </c>
      <c r="W23" s="412"/>
      <c r="X23" s="412"/>
      <c r="Y23" s="412"/>
      <c r="Z23" s="412"/>
      <c r="AA23" s="412"/>
      <c r="AB23" s="412"/>
      <c r="AC23" s="224">
        <f t="shared" si="15"/>
        <v>0</v>
      </c>
      <c r="AD23" s="412"/>
      <c r="AE23" s="412"/>
      <c r="AF23" s="412"/>
      <c r="AG23" s="412"/>
      <c r="AH23" s="412"/>
      <c r="AI23" s="412"/>
    </row>
    <row r="24" spans="1:35" s="193" customFormat="1" ht="38.25" x14ac:dyDescent="0.2">
      <c r="A24" s="206" t="s">
        <v>390</v>
      </c>
      <c r="B24" s="211">
        <f t="shared" si="1"/>
        <v>32</v>
      </c>
      <c r="C24" s="212">
        <f t="shared" si="2"/>
        <v>28</v>
      </c>
      <c r="D24" s="213">
        <f t="shared" si="3"/>
        <v>0.875</v>
      </c>
      <c r="E24" s="212">
        <f t="shared" si="4"/>
        <v>27</v>
      </c>
      <c r="F24" s="214">
        <f t="shared" si="5"/>
        <v>0.9642857142857143</v>
      </c>
      <c r="G24" s="212">
        <f t="shared" si="6"/>
        <v>1</v>
      </c>
      <c r="H24" s="213">
        <f t="shared" si="7"/>
        <v>3.125E-2</v>
      </c>
      <c r="I24" s="212">
        <f t="shared" si="8"/>
        <v>1</v>
      </c>
      <c r="J24" s="213">
        <f t="shared" si="9"/>
        <v>3.125E-2</v>
      </c>
      <c r="K24" s="212">
        <f t="shared" si="10"/>
        <v>2</v>
      </c>
      <c r="L24" s="213">
        <f t="shared" si="11"/>
        <v>6.25E-2</v>
      </c>
      <c r="M24" s="212">
        <f t="shared" si="12"/>
        <v>0</v>
      </c>
      <c r="N24" s="422">
        <f t="shared" si="13"/>
        <v>0</v>
      </c>
      <c r="O24" s="224">
        <f t="shared" si="14"/>
        <v>32</v>
      </c>
      <c r="P24" s="412">
        <v>28</v>
      </c>
      <c r="Q24" s="412">
        <v>27</v>
      </c>
      <c r="R24" s="412">
        <v>1</v>
      </c>
      <c r="S24" s="412">
        <v>1</v>
      </c>
      <c r="T24" s="412">
        <v>2</v>
      </c>
      <c r="U24" s="412">
        <v>0</v>
      </c>
      <c r="V24" s="249">
        <f t="shared" si="16"/>
        <v>0</v>
      </c>
      <c r="W24" s="412"/>
      <c r="X24" s="412"/>
      <c r="Y24" s="412"/>
      <c r="Z24" s="412"/>
      <c r="AA24" s="412"/>
      <c r="AB24" s="412"/>
      <c r="AC24" s="224">
        <f t="shared" si="15"/>
        <v>0</v>
      </c>
      <c r="AD24" s="412"/>
      <c r="AE24" s="412"/>
      <c r="AF24" s="412"/>
      <c r="AG24" s="412"/>
      <c r="AH24" s="412"/>
      <c r="AI24" s="412"/>
    </row>
    <row r="25" spans="1:35" s="193" customFormat="1" ht="25.5" x14ac:dyDescent="0.2">
      <c r="A25" s="206" t="s">
        <v>391</v>
      </c>
      <c r="B25" s="211">
        <f t="shared" si="1"/>
        <v>319</v>
      </c>
      <c r="C25" s="212">
        <f t="shared" si="2"/>
        <v>241</v>
      </c>
      <c r="D25" s="213">
        <f t="shared" si="3"/>
        <v>0.75548589341692785</v>
      </c>
      <c r="E25" s="212">
        <f t="shared" si="4"/>
        <v>237</v>
      </c>
      <c r="F25" s="214">
        <f t="shared" si="5"/>
        <v>0.98340248962655596</v>
      </c>
      <c r="G25" s="212">
        <f t="shared" si="6"/>
        <v>14</v>
      </c>
      <c r="H25" s="213">
        <f t="shared" si="7"/>
        <v>4.3887147335423198E-2</v>
      </c>
      <c r="I25" s="212">
        <f t="shared" si="8"/>
        <v>39</v>
      </c>
      <c r="J25" s="213">
        <f t="shared" si="9"/>
        <v>0.12225705329153605</v>
      </c>
      <c r="K25" s="212">
        <f t="shared" si="10"/>
        <v>25</v>
      </c>
      <c r="L25" s="213">
        <f t="shared" si="11"/>
        <v>7.8369905956112859E-2</v>
      </c>
      <c r="M25" s="212">
        <f t="shared" si="12"/>
        <v>0</v>
      </c>
      <c r="N25" s="422">
        <f t="shared" si="13"/>
        <v>0</v>
      </c>
      <c r="O25" s="224">
        <f t="shared" si="14"/>
        <v>238</v>
      </c>
      <c r="P25" s="412">
        <v>184</v>
      </c>
      <c r="Q25" s="412">
        <v>180</v>
      </c>
      <c r="R25" s="412">
        <v>4</v>
      </c>
      <c r="S25" s="412">
        <v>31</v>
      </c>
      <c r="T25" s="412">
        <v>19</v>
      </c>
      <c r="U25" s="412">
        <v>0</v>
      </c>
      <c r="V25" s="249">
        <f t="shared" si="16"/>
        <v>29</v>
      </c>
      <c r="W25" s="412">
        <v>21</v>
      </c>
      <c r="X25" s="412">
        <v>21</v>
      </c>
      <c r="Y25" s="412">
        <v>2</v>
      </c>
      <c r="Z25" s="412">
        <v>2</v>
      </c>
      <c r="AA25" s="412">
        <v>4</v>
      </c>
      <c r="AB25" s="412"/>
      <c r="AC25" s="224">
        <f t="shared" si="15"/>
        <v>52</v>
      </c>
      <c r="AD25" s="412">
        <v>36</v>
      </c>
      <c r="AE25" s="412">
        <v>36</v>
      </c>
      <c r="AF25" s="412">
        <v>8</v>
      </c>
      <c r="AG25" s="412">
        <v>6</v>
      </c>
      <c r="AH25" s="412">
        <v>2</v>
      </c>
      <c r="AI25" s="412"/>
    </row>
    <row r="26" spans="1:35" s="193" customFormat="1" ht="38.25" x14ac:dyDescent="0.2">
      <c r="A26" s="206" t="s">
        <v>392</v>
      </c>
      <c r="B26" s="211">
        <f t="shared" si="1"/>
        <v>38</v>
      </c>
      <c r="C26" s="212">
        <f t="shared" si="2"/>
        <v>22</v>
      </c>
      <c r="D26" s="213">
        <f t="shared" si="3"/>
        <v>0.57894736842105265</v>
      </c>
      <c r="E26" s="212">
        <f t="shared" si="4"/>
        <v>21</v>
      </c>
      <c r="F26" s="214">
        <f t="shared" si="5"/>
        <v>0.95454545454545459</v>
      </c>
      <c r="G26" s="212">
        <f t="shared" si="6"/>
        <v>1</v>
      </c>
      <c r="H26" s="213">
        <f t="shared" si="7"/>
        <v>2.6315789473684209E-2</v>
      </c>
      <c r="I26" s="212">
        <f t="shared" si="8"/>
        <v>11</v>
      </c>
      <c r="J26" s="213">
        <f t="shared" si="9"/>
        <v>0.28947368421052633</v>
      </c>
      <c r="K26" s="212">
        <f t="shared" si="10"/>
        <v>4</v>
      </c>
      <c r="L26" s="213">
        <f t="shared" si="11"/>
        <v>0.10526315789473684</v>
      </c>
      <c r="M26" s="212">
        <f t="shared" si="12"/>
        <v>0</v>
      </c>
      <c r="N26" s="422">
        <f t="shared" si="13"/>
        <v>0</v>
      </c>
      <c r="O26" s="224">
        <f t="shared" si="14"/>
        <v>38</v>
      </c>
      <c r="P26" s="412">
        <v>22</v>
      </c>
      <c r="Q26" s="412">
        <v>21</v>
      </c>
      <c r="R26" s="412">
        <v>1</v>
      </c>
      <c r="S26" s="412">
        <v>11</v>
      </c>
      <c r="T26" s="412">
        <v>4</v>
      </c>
      <c r="U26" s="412">
        <v>0</v>
      </c>
      <c r="V26" s="249">
        <f t="shared" si="16"/>
        <v>0</v>
      </c>
      <c r="W26" s="412"/>
      <c r="X26" s="412"/>
      <c r="Y26" s="412"/>
      <c r="Z26" s="412"/>
      <c r="AA26" s="412"/>
      <c r="AB26" s="412"/>
      <c r="AC26" s="224">
        <f t="shared" si="15"/>
        <v>0</v>
      </c>
      <c r="AD26" s="412"/>
      <c r="AE26" s="412"/>
      <c r="AF26" s="412"/>
      <c r="AG26" s="412"/>
      <c r="AH26" s="412"/>
      <c r="AI26" s="412"/>
    </row>
    <row r="27" spans="1:35" s="193" customFormat="1" ht="12.75" x14ac:dyDescent="0.2">
      <c r="A27" s="208"/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</row>
  </sheetData>
  <autoFilter ref="A7:AJ26"/>
  <mergeCells count="7">
    <mergeCell ref="A2:AH2"/>
    <mergeCell ref="A5:A6"/>
    <mergeCell ref="V5:AB5"/>
    <mergeCell ref="AC5:AI5"/>
    <mergeCell ref="O5:U5"/>
    <mergeCell ref="B5:M5"/>
    <mergeCell ref="B3:S3"/>
  </mergeCells>
  <pageMargins left="0.15748031496062992" right="0.15748031496062992" top="0.23622047244094491" bottom="3.937007874015748E-2" header="0.15748031496062992" footer="0.15748031496062992"/>
  <pageSetup paperSize="9"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4"/>
  <sheetViews>
    <sheetView zoomScale="110" zoomScaleNormal="110" workbookViewId="0">
      <selection activeCell="X24" sqref="X24"/>
    </sheetView>
  </sheetViews>
  <sheetFormatPr defaultRowHeight="11.25" x14ac:dyDescent="0.2"/>
  <cols>
    <col min="1" max="1" width="24.7109375" style="303" customWidth="1"/>
    <col min="2" max="2" width="4.42578125" style="303" customWidth="1"/>
    <col min="3" max="3" width="4.85546875" style="303" customWidth="1"/>
    <col min="4" max="4" width="6.28515625" style="498" customWidth="1"/>
    <col min="5" max="5" width="6.5703125" style="353" customWidth="1"/>
    <col min="6" max="6" width="7" style="498" customWidth="1"/>
    <col min="7" max="7" width="5.140625" style="303" customWidth="1"/>
    <col min="8" max="9" width="6.5703125" style="354" customWidth="1"/>
    <col min="10" max="10" width="5.85546875" style="354" customWidth="1"/>
    <col min="11" max="14" width="5.85546875" style="303" customWidth="1"/>
    <col min="15" max="15" width="4.42578125" style="303" customWidth="1"/>
    <col min="16" max="16" width="4.28515625" style="303" customWidth="1"/>
    <col min="17" max="17" width="4.28515625" style="354" customWidth="1"/>
    <col min="18" max="18" width="5.28515625" style="498" customWidth="1"/>
    <col min="19" max="19" width="6.5703125" style="499" customWidth="1"/>
    <col min="20" max="20" width="5.85546875" style="303" customWidth="1"/>
    <col min="21" max="21" width="5.5703125" style="303" customWidth="1"/>
    <col min="22" max="22" width="5.28515625" style="303" customWidth="1"/>
    <col min="23" max="16384" width="9.140625" style="302"/>
  </cols>
  <sheetData>
    <row r="1" spans="1:22" x14ac:dyDescent="0.2">
      <c r="U1" s="303" t="s">
        <v>775</v>
      </c>
    </row>
    <row r="2" spans="1:22" ht="26.25" customHeight="1" x14ac:dyDescent="0.2">
      <c r="A2" s="554"/>
      <c r="B2" s="733" t="s">
        <v>491</v>
      </c>
      <c r="C2" s="733"/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</row>
    <row r="3" spans="1:22" ht="11.25" customHeight="1" x14ac:dyDescent="0.2">
      <c r="B3" s="483"/>
      <c r="C3" s="483"/>
      <c r="D3" s="482"/>
      <c r="E3" s="483"/>
      <c r="F3" s="482"/>
      <c r="G3" s="483"/>
      <c r="H3" s="730" t="s">
        <v>516</v>
      </c>
      <c r="I3" s="730"/>
      <c r="J3" s="730"/>
      <c r="K3" s="730"/>
      <c r="L3" s="730"/>
      <c r="M3" s="730"/>
      <c r="N3" s="483"/>
      <c r="O3" s="483"/>
      <c r="P3" s="483"/>
      <c r="Q3" s="301"/>
      <c r="R3" s="480"/>
      <c r="S3" s="300"/>
    </row>
    <row r="4" spans="1:22" ht="22.5" customHeight="1" x14ac:dyDescent="0.2">
      <c r="A4" s="734" t="s">
        <v>1</v>
      </c>
      <c r="B4" s="737" t="s">
        <v>492</v>
      </c>
      <c r="C4" s="740" t="s">
        <v>5</v>
      </c>
      <c r="D4" s="741"/>
      <c r="E4" s="741"/>
      <c r="F4" s="741"/>
      <c r="G4" s="741"/>
      <c r="H4" s="742"/>
      <c r="I4" s="751" t="s">
        <v>710</v>
      </c>
      <c r="J4" s="752"/>
      <c r="K4" s="752"/>
      <c r="L4" s="752"/>
      <c r="M4" s="752"/>
      <c r="N4" s="752"/>
      <c r="O4" s="752"/>
      <c r="P4" s="752"/>
      <c r="Q4" s="752"/>
      <c r="R4" s="753"/>
      <c r="S4" s="731" t="s">
        <v>711</v>
      </c>
      <c r="T4" s="731"/>
      <c r="U4" s="748" t="s">
        <v>746</v>
      </c>
      <c r="V4" s="749"/>
    </row>
    <row r="5" spans="1:22" ht="11.25" customHeight="1" x14ac:dyDescent="0.2">
      <c r="A5" s="735"/>
      <c r="B5" s="738"/>
      <c r="C5" s="638" t="s">
        <v>496</v>
      </c>
      <c r="D5" s="743" t="s">
        <v>521</v>
      </c>
      <c r="E5" s="744" t="s">
        <v>517</v>
      </c>
      <c r="F5" s="743" t="s">
        <v>519</v>
      </c>
      <c r="G5" s="744" t="s">
        <v>518</v>
      </c>
      <c r="H5" s="746" t="s">
        <v>520</v>
      </c>
      <c r="I5" s="633" t="s">
        <v>720</v>
      </c>
      <c r="J5" s="633"/>
      <c r="K5" s="633" t="s">
        <v>721</v>
      </c>
      <c r="L5" s="633"/>
      <c r="M5" s="633"/>
      <c r="N5" s="633"/>
      <c r="O5" s="751" t="s">
        <v>722</v>
      </c>
      <c r="P5" s="752"/>
      <c r="Q5" s="752"/>
      <c r="R5" s="637" t="s">
        <v>723</v>
      </c>
      <c r="S5" s="731" t="s">
        <v>747</v>
      </c>
      <c r="T5" s="732" t="s">
        <v>748</v>
      </c>
      <c r="U5" s="633" t="s">
        <v>733</v>
      </c>
      <c r="V5" s="750" t="s">
        <v>33</v>
      </c>
    </row>
    <row r="6" spans="1:22" ht="48" customHeight="1" x14ac:dyDescent="0.2">
      <c r="A6" s="736"/>
      <c r="B6" s="739"/>
      <c r="C6" s="638"/>
      <c r="D6" s="743"/>
      <c r="E6" s="745"/>
      <c r="F6" s="743"/>
      <c r="G6" s="745"/>
      <c r="H6" s="747"/>
      <c r="I6" s="424" t="s">
        <v>733</v>
      </c>
      <c r="J6" s="485" t="s">
        <v>33</v>
      </c>
      <c r="K6" s="486" t="s">
        <v>19</v>
      </c>
      <c r="L6" s="486" t="s">
        <v>20</v>
      </c>
      <c r="M6" s="486" t="s">
        <v>21</v>
      </c>
      <c r="N6" s="486" t="s">
        <v>22</v>
      </c>
      <c r="O6" s="417" t="s">
        <v>24</v>
      </c>
      <c r="P6" s="417" t="s">
        <v>731</v>
      </c>
      <c r="Q6" s="502" t="s">
        <v>732</v>
      </c>
      <c r="R6" s="637"/>
      <c r="S6" s="731"/>
      <c r="T6" s="732"/>
      <c r="U6" s="633"/>
      <c r="V6" s="750"/>
    </row>
    <row r="7" spans="1:22" ht="11.25" customHeight="1" x14ac:dyDescent="0.2">
      <c r="A7" s="305" t="s">
        <v>37</v>
      </c>
      <c r="B7" s="308">
        <v>1</v>
      </c>
      <c r="C7" s="487">
        <v>2</v>
      </c>
      <c r="D7" s="468">
        <v>3</v>
      </c>
      <c r="E7" s="308">
        <v>4</v>
      </c>
      <c r="F7" s="487">
        <v>5</v>
      </c>
      <c r="G7" s="468">
        <v>6</v>
      </c>
      <c r="H7" s="308">
        <v>7</v>
      </c>
      <c r="I7" s="487">
        <v>8</v>
      </c>
      <c r="J7" s="468">
        <v>9</v>
      </c>
      <c r="K7" s="308">
        <v>10</v>
      </c>
      <c r="L7" s="487">
        <v>11</v>
      </c>
      <c r="M7" s="468">
        <v>12</v>
      </c>
      <c r="N7" s="308">
        <v>13</v>
      </c>
      <c r="O7" s="487">
        <v>14</v>
      </c>
      <c r="P7" s="468">
        <v>15</v>
      </c>
      <c r="Q7" s="308">
        <v>16</v>
      </c>
      <c r="R7" s="487">
        <v>17</v>
      </c>
      <c r="S7" s="468">
        <v>18</v>
      </c>
      <c r="T7" s="308">
        <v>19</v>
      </c>
      <c r="U7" s="487">
        <v>20</v>
      </c>
      <c r="V7" s="468">
        <v>21</v>
      </c>
    </row>
    <row r="8" spans="1:22" s="316" customFormat="1" ht="21" x14ac:dyDescent="0.15">
      <c r="A8" s="459" t="s">
        <v>736</v>
      </c>
      <c r="B8" s="33">
        <f>B9+B10</f>
        <v>156</v>
      </c>
      <c r="C8" s="33">
        <f t="shared" ref="C8:V8" si="0">C9+C10</f>
        <v>105</v>
      </c>
      <c r="D8" s="314">
        <f>C8/B8</f>
        <v>0.67307692307692313</v>
      </c>
      <c r="E8" s="33">
        <f t="shared" si="0"/>
        <v>61</v>
      </c>
      <c r="F8" s="314">
        <f>E8/C8</f>
        <v>0.580952380952381</v>
      </c>
      <c r="G8" s="33">
        <f t="shared" si="0"/>
        <v>44</v>
      </c>
      <c r="H8" s="314">
        <f>G8/C8</f>
        <v>0.41904761904761906</v>
      </c>
      <c r="I8" s="33">
        <f t="shared" si="0"/>
        <v>51</v>
      </c>
      <c r="J8" s="314">
        <f>I8/B8</f>
        <v>0.32692307692307693</v>
      </c>
      <c r="K8" s="33">
        <f t="shared" si="0"/>
        <v>12</v>
      </c>
      <c r="L8" s="33">
        <f t="shared" si="0"/>
        <v>4</v>
      </c>
      <c r="M8" s="33">
        <f t="shared" si="0"/>
        <v>1</v>
      </c>
      <c r="N8" s="33">
        <f t="shared" si="0"/>
        <v>0</v>
      </c>
      <c r="O8" s="33">
        <f t="shared" si="0"/>
        <v>1</v>
      </c>
      <c r="P8" s="33">
        <f t="shared" ref="P8" si="1">P9+P10</f>
        <v>11</v>
      </c>
      <c r="Q8" s="33">
        <f t="shared" si="0"/>
        <v>0</v>
      </c>
      <c r="R8" s="33">
        <f t="shared" si="0"/>
        <v>22</v>
      </c>
      <c r="S8" s="33">
        <f t="shared" si="0"/>
        <v>156</v>
      </c>
      <c r="T8" s="315">
        <f t="shared" ref="T8:T10" si="2">S8/B8</f>
        <v>1</v>
      </c>
      <c r="U8" s="33">
        <f t="shared" si="0"/>
        <v>0</v>
      </c>
      <c r="V8" s="33">
        <f t="shared" si="0"/>
        <v>0</v>
      </c>
    </row>
    <row r="9" spans="1:22" s="316" customFormat="1" ht="22.5" x14ac:dyDescent="0.15">
      <c r="A9" s="563" t="s">
        <v>737</v>
      </c>
      <c r="B9" s="33">
        <f>B12+B14</f>
        <v>151</v>
      </c>
      <c r="C9" s="33">
        <f t="shared" ref="C9:V9" si="3">C12+C14</f>
        <v>101</v>
      </c>
      <c r="D9" s="314">
        <f t="shared" ref="D9:D10" si="4">C9/B9</f>
        <v>0.66887417218543044</v>
      </c>
      <c r="E9" s="33">
        <f t="shared" si="3"/>
        <v>58</v>
      </c>
      <c r="F9" s="314">
        <f t="shared" ref="F9:F10" si="5">E9/C9</f>
        <v>0.57425742574257421</v>
      </c>
      <c r="G9" s="33">
        <f t="shared" si="3"/>
        <v>43</v>
      </c>
      <c r="H9" s="314">
        <f t="shared" ref="H9:H10" si="6">G9/C9</f>
        <v>0.42574257425742573</v>
      </c>
      <c r="I9" s="33">
        <f t="shared" si="3"/>
        <v>50</v>
      </c>
      <c r="J9" s="314">
        <f t="shared" ref="J9:J72" si="7">I9/B9</f>
        <v>0.33112582781456956</v>
      </c>
      <c r="K9" s="33">
        <f t="shared" si="3"/>
        <v>12</v>
      </c>
      <c r="L9" s="33">
        <f t="shared" si="3"/>
        <v>4</v>
      </c>
      <c r="M9" s="33">
        <f t="shared" si="3"/>
        <v>1</v>
      </c>
      <c r="N9" s="33">
        <f t="shared" si="3"/>
        <v>0</v>
      </c>
      <c r="O9" s="33">
        <f t="shared" si="3"/>
        <v>1</v>
      </c>
      <c r="P9" s="33">
        <f t="shared" ref="P9" si="8">P12+P14</f>
        <v>10</v>
      </c>
      <c r="Q9" s="33">
        <f t="shared" si="3"/>
        <v>0</v>
      </c>
      <c r="R9" s="33">
        <f t="shared" si="3"/>
        <v>22</v>
      </c>
      <c r="S9" s="33">
        <f t="shared" si="3"/>
        <v>151</v>
      </c>
      <c r="T9" s="315">
        <f t="shared" si="2"/>
        <v>1</v>
      </c>
      <c r="U9" s="33">
        <f t="shared" si="3"/>
        <v>0</v>
      </c>
      <c r="V9" s="33">
        <f t="shared" si="3"/>
        <v>0</v>
      </c>
    </row>
    <row r="10" spans="1:22" s="316" customFormat="1" x14ac:dyDescent="0.15">
      <c r="A10" s="562" t="s">
        <v>738</v>
      </c>
      <c r="B10" s="33">
        <f>B13</f>
        <v>5</v>
      </c>
      <c r="C10" s="33">
        <f t="shared" ref="C10:V10" si="9">C13</f>
        <v>4</v>
      </c>
      <c r="D10" s="314">
        <f t="shared" si="4"/>
        <v>0.8</v>
      </c>
      <c r="E10" s="33">
        <f t="shared" si="9"/>
        <v>3</v>
      </c>
      <c r="F10" s="314">
        <f t="shared" si="5"/>
        <v>0.75</v>
      </c>
      <c r="G10" s="33">
        <f t="shared" si="9"/>
        <v>1</v>
      </c>
      <c r="H10" s="314">
        <f t="shared" si="6"/>
        <v>0.25</v>
      </c>
      <c r="I10" s="33">
        <f t="shared" si="9"/>
        <v>1</v>
      </c>
      <c r="J10" s="314">
        <f t="shared" si="7"/>
        <v>0.2</v>
      </c>
      <c r="K10" s="33">
        <f t="shared" si="9"/>
        <v>0</v>
      </c>
      <c r="L10" s="33">
        <f t="shared" si="9"/>
        <v>0</v>
      </c>
      <c r="M10" s="33">
        <f t="shared" si="9"/>
        <v>0</v>
      </c>
      <c r="N10" s="33">
        <f t="shared" si="9"/>
        <v>0</v>
      </c>
      <c r="O10" s="33">
        <f t="shared" ref="O10" si="10">O13</f>
        <v>0</v>
      </c>
      <c r="P10" s="33">
        <f t="shared" ref="P10" si="11">P13</f>
        <v>1</v>
      </c>
      <c r="Q10" s="33">
        <f t="shared" si="9"/>
        <v>0</v>
      </c>
      <c r="R10" s="33">
        <f t="shared" si="9"/>
        <v>0</v>
      </c>
      <c r="S10" s="33">
        <f t="shared" si="9"/>
        <v>5</v>
      </c>
      <c r="T10" s="315">
        <f t="shared" si="2"/>
        <v>1</v>
      </c>
      <c r="U10" s="33">
        <f t="shared" si="9"/>
        <v>0</v>
      </c>
      <c r="V10" s="33">
        <f t="shared" si="9"/>
        <v>0</v>
      </c>
    </row>
    <row r="11" spans="1:22" s="316" customFormat="1" x14ac:dyDescent="0.15">
      <c r="A11" s="29" t="s">
        <v>65</v>
      </c>
      <c r="B11" s="489">
        <f>B13+B12</f>
        <v>152</v>
      </c>
      <c r="C11" s="489">
        <f>C13+C12</f>
        <v>101</v>
      </c>
      <c r="D11" s="314">
        <f>C11/B11</f>
        <v>0.66447368421052633</v>
      </c>
      <c r="E11" s="488">
        <f>E13+E12</f>
        <v>60</v>
      </c>
      <c r="F11" s="314">
        <f>E11/C11</f>
        <v>0.59405940594059403</v>
      </c>
      <c r="G11" s="488">
        <f>G13+G12</f>
        <v>41</v>
      </c>
      <c r="H11" s="314">
        <f>G11/C11</f>
        <v>0.40594059405940597</v>
      </c>
      <c r="I11" s="489">
        <f>I13+I12</f>
        <v>51</v>
      </c>
      <c r="J11" s="314">
        <f t="shared" si="7"/>
        <v>0.33552631578947367</v>
      </c>
      <c r="K11" s="488">
        <f>K13+K12</f>
        <v>12</v>
      </c>
      <c r="L11" s="488">
        <f>L13+L12</f>
        <v>4</v>
      </c>
      <c r="M11" s="488">
        <f t="shared" ref="M11:Q11" si="12">M13+M12</f>
        <v>1</v>
      </c>
      <c r="N11" s="488">
        <f t="shared" si="12"/>
        <v>0</v>
      </c>
      <c r="O11" s="488">
        <f t="shared" ref="O11" si="13">O13+O12</f>
        <v>1</v>
      </c>
      <c r="P11" s="488">
        <f t="shared" ref="P11" si="14">P13+P12</f>
        <v>11</v>
      </c>
      <c r="Q11" s="488">
        <f t="shared" si="12"/>
        <v>0</v>
      </c>
      <c r="R11" s="488">
        <f>R13+R12</f>
        <v>22</v>
      </c>
      <c r="S11" s="489">
        <f>S13+S12</f>
        <v>152</v>
      </c>
      <c r="T11" s="315">
        <f>S11/B11</f>
        <v>1</v>
      </c>
      <c r="U11" s="61">
        <v>0</v>
      </c>
      <c r="V11" s="490"/>
    </row>
    <row r="12" spans="1:22" x14ac:dyDescent="0.2">
      <c r="A12" s="560" t="s">
        <v>740</v>
      </c>
      <c r="B12" s="33">
        <f>B16+B20+B24+B28+B34+B38+B44+B46+B56+B58+B62+B64+B68+B73+B77+B80+B87+B94</f>
        <v>147</v>
      </c>
      <c r="C12" s="33">
        <f>E12+G12</f>
        <v>97</v>
      </c>
      <c r="D12" s="314">
        <f t="shared" ref="D12:D16" si="15">C12/B12</f>
        <v>0.65986394557823125</v>
      </c>
      <c r="E12" s="61">
        <f>E16+E20+E24+E28+E34+E38+E44+E46+E56+E58+E62+E64+E68+E73+E77+E80+E87+E94</f>
        <v>57</v>
      </c>
      <c r="F12" s="314">
        <f t="shared" ref="F12:F16" si="16">E12/C12</f>
        <v>0.58762886597938147</v>
      </c>
      <c r="G12" s="61">
        <f>G16+G20+G24+G28+G34+G38+G44+G46+G56+G58+G62+G64+G68+G73+G77+G80+G87+G94</f>
        <v>40</v>
      </c>
      <c r="H12" s="314">
        <f t="shared" ref="H12:H16" si="17">G12/C12</f>
        <v>0.41237113402061853</v>
      </c>
      <c r="I12" s="33">
        <f>I16+I20+I24+I28+I34+I38+I44+I46+I56+I58+I62+I64+I68+I73+I77+I80+I87+I94</f>
        <v>50</v>
      </c>
      <c r="J12" s="314">
        <f t="shared" si="7"/>
        <v>0.3401360544217687</v>
      </c>
      <c r="K12" s="61">
        <f t="shared" ref="K12:R12" si="18">K16+K20+K24+K28+K34+K38+K44+K46+K56+K58+K62+K64+K68+K73+K77+K80+K87+K94</f>
        <v>12</v>
      </c>
      <c r="L12" s="61">
        <f t="shared" si="18"/>
        <v>4</v>
      </c>
      <c r="M12" s="61">
        <f t="shared" si="18"/>
        <v>1</v>
      </c>
      <c r="N12" s="61">
        <f t="shared" si="18"/>
        <v>0</v>
      </c>
      <c r="O12" s="61">
        <f t="shared" ref="O12" si="19">O16+O20+O24+O28+O34+O38+O44+O46+O56+O58+O62+O64+O68+O73+O77+O80+O87+O94</f>
        <v>1</v>
      </c>
      <c r="P12" s="61">
        <f t="shared" ref="P12" si="20">P16+P20+P24+P28+P34+P38+P44+P46+P56+P58+P62+P64+P68+P73+P77+P80+P87+P94</f>
        <v>10</v>
      </c>
      <c r="Q12" s="61">
        <f t="shared" si="18"/>
        <v>0</v>
      </c>
      <c r="R12" s="61">
        <f t="shared" si="18"/>
        <v>22</v>
      </c>
      <c r="S12" s="33">
        <f>E12+G12+I12</f>
        <v>147</v>
      </c>
      <c r="T12" s="315">
        <f t="shared" ref="T12:T16" si="21">S12/B12</f>
        <v>1</v>
      </c>
      <c r="U12" s="61">
        <v>0</v>
      </c>
      <c r="V12" s="491"/>
    </row>
    <row r="13" spans="1:22" x14ac:dyDescent="0.2">
      <c r="A13" s="561" t="s">
        <v>741</v>
      </c>
      <c r="B13" s="33">
        <f>B96</f>
        <v>5</v>
      </c>
      <c r="C13" s="33">
        <f>C96</f>
        <v>4</v>
      </c>
      <c r="D13" s="314">
        <f t="shared" si="15"/>
        <v>0.8</v>
      </c>
      <c r="E13" s="61">
        <f>E96</f>
        <v>3</v>
      </c>
      <c r="F13" s="314">
        <f t="shared" si="16"/>
        <v>0.75</v>
      </c>
      <c r="G13" s="61">
        <f>G96</f>
        <v>1</v>
      </c>
      <c r="H13" s="314">
        <f t="shared" si="17"/>
        <v>0.25</v>
      </c>
      <c r="I13" s="33">
        <f>I96</f>
        <v>1</v>
      </c>
      <c r="J13" s="314">
        <f t="shared" si="7"/>
        <v>0.2</v>
      </c>
      <c r="K13" s="61">
        <f t="shared" ref="K13:R13" si="22">K96</f>
        <v>0</v>
      </c>
      <c r="L13" s="61">
        <f t="shared" si="22"/>
        <v>0</v>
      </c>
      <c r="M13" s="61">
        <f t="shared" si="22"/>
        <v>0</v>
      </c>
      <c r="N13" s="61">
        <f t="shared" si="22"/>
        <v>0</v>
      </c>
      <c r="O13" s="61">
        <f t="shared" ref="O13" si="23">O96</f>
        <v>0</v>
      </c>
      <c r="P13" s="61">
        <f t="shared" ref="P13" si="24">P96</f>
        <v>1</v>
      </c>
      <c r="Q13" s="61">
        <f t="shared" si="22"/>
        <v>0</v>
      </c>
      <c r="R13" s="61">
        <f t="shared" si="22"/>
        <v>0</v>
      </c>
      <c r="S13" s="33">
        <f>S96</f>
        <v>5</v>
      </c>
      <c r="T13" s="315">
        <f t="shared" si="21"/>
        <v>1</v>
      </c>
      <c r="U13" s="61">
        <v>0</v>
      </c>
      <c r="V13" s="491"/>
    </row>
    <row r="14" spans="1:22" x14ac:dyDescent="0.2">
      <c r="A14" s="562" t="s">
        <v>743</v>
      </c>
      <c r="B14" s="33">
        <f>B100</f>
        <v>4</v>
      </c>
      <c r="C14" s="33">
        <f>C100</f>
        <v>4</v>
      </c>
      <c r="D14" s="315">
        <f t="shared" si="15"/>
        <v>1</v>
      </c>
      <c r="E14" s="61">
        <f>E100</f>
        <v>1</v>
      </c>
      <c r="F14" s="314">
        <f t="shared" si="16"/>
        <v>0.25</v>
      </c>
      <c r="G14" s="61">
        <f>G100</f>
        <v>3</v>
      </c>
      <c r="H14" s="314">
        <f t="shared" si="17"/>
        <v>0.75</v>
      </c>
      <c r="I14" s="33">
        <f>I100</f>
        <v>0</v>
      </c>
      <c r="J14" s="314">
        <f t="shared" si="7"/>
        <v>0</v>
      </c>
      <c r="K14" s="61">
        <f t="shared" ref="K14:R14" si="25">K100</f>
        <v>0</v>
      </c>
      <c r="L14" s="61">
        <f t="shared" si="25"/>
        <v>0</v>
      </c>
      <c r="M14" s="61">
        <f t="shared" si="25"/>
        <v>0</v>
      </c>
      <c r="N14" s="61">
        <f t="shared" si="25"/>
        <v>0</v>
      </c>
      <c r="O14" s="61">
        <f t="shared" ref="O14" si="26">O100</f>
        <v>0</v>
      </c>
      <c r="P14" s="61">
        <f t="shared" ref="P14" si="27">P100</f>
        <v>0</v>
      </c>
      <c r="Q14" s="61">
        <f t="shared" si="25"/>
        <v>0</v>
      </c>
      <c r="R14" s="61">
        <f t="shared" si="25"/>
        <v>0</v>
      </c>
      <c r="S14" s="33">
        <f>S100</f>
        <v>4</v>
      </c>
      <c r="T14" s="315">
        <f t="shared" si="21"/>
        <v>1</v>
      </c>
      <c r="U14" s="61">
        <v>0</v>
      </c>
      <c r="V14" s="491"/>
    </row>
    <row r="15" spans="1:22" ht="12" x14ac:dyDescent="0.2">
      <c r="A15" s="464" t="s">
        <v>745</v>
      </c>
      <c r="B15" s="33">
        <f>B16+B20+B24+B28+B34+B38+B44+B46+B56+B58+B62+B64+B68+B73+B77+B80+B87+B94</f>
        <v>147</v>
      </c>
      <c r="C15" s="33">
        <f t="shared" ref="C15:V15" si="28">C16+C20+C24+C28+C34+C38+C44+C46+C56+C58+C62+C64+C68+C73+C77+C80+C87+C94</f>
        <v>97</v>
      </c>
      <c r="D15" s="314">
        <f t="shared" si="15"/>
        <v>0.65986394557823125</v>
      </c>
      <c r="E15" s="33">
        <f t="shared" si="28"/>
        <v>57</v>
      </c>
      <c r="F15" s="314">
        <f t="shared" si="16"/>
        <v>0.58762886597938147</v>
      </c>
      <c r="G15" s="33">
        <f t="shared" si="28"/>
        <v>40</v>
      </c>
      <c r="H15" s="314">
        <f t="shared" si="17"/>
        <v>0.41237113402061853</v>
      </c>
      <c r="I15" s="33">
        <f>I16+I20+I24+I28+I34+I38+I44+I46+I56+I58+I62+I64+I68+I73+I77+I80+I87+I94</f>
        <v>50</v>
      </c>
      <c r="J15" s="314">
        <f t="shared" si="7"/>
        <v>0.3401360544217687</v>
      </c>
      <c r="K15" s="33">
        <f t="shared" si="28"/>
        <v>12</v>
      </c>
      <c r="L15" s="33">
        <f t="shared" si="28"/>
        <v>4</v>
      </c>
      <c r="M15" s="33">
        <f t="shared" si="28"/>
        <v>1</v>
      </c>
      <c r="N15" s="33">
        <f t="shared" si="28"/>
        <v>0</v>
      </c>
      <c r="O15" s="33">
        <f t="shared" si="28"/>
        <v>1</v>
      </c>
      <c r="P15" s="33">
        <f t="shared" ref="P15" si="29">P16+P20+P24+P28+P34+P38+P44+P46+P56+P58+P62+P64+P68+P73+P77+P80+P87+P94</f>
        <v>10</v>
      </c>
      <c r="Q15" s="33">
        <f t="shared" si="28"/>
        <v>0</v>
      </c>
      <c r="R15" s="33">
        <f t="shared" si="28"/>
        <v>22</v>
      </c>
      <c r="S15" s="33">
        <f>E15+G15+I15</f>
        <v>147</v>
      </c>
      <c r="T15" s="315">
        <f t="shared" si="21"/>
        <v>1</v>
      </c>
      <c r="U15" s="33">
        <f t="shared" si="28"/>
        <v>0</v>
      </c>
      <c r="V15" s="33">
        <f t="shared" si="28"/>
        <v>0</v>
      </c>
    </row>
    <row r="16" spans="1:22" s="328" customFormat="1" x14ac:dyDescent="0.25">
      <c r="A16" s="327" t="s">
        <v>71</v>
      </c>
      <c r="B16" s="33">
        <f>B18+B19+B17</f>
        <v>3</v>
      </c>
      <c r="C16" s="33">
        <f>C18+C19+C17</f>
        <v>1</v>
      </c>
      <c r="D16" s="314">
        <f t="shared" si="15"/>
        <v>0.33333333333333331</v>
      </c>
      <c r="E16" s="33">
        <f>E18+E19+E17</f>
        <v>0</v>
      </c>
      <c r="F16" s="314">
        <f t="shared" si="16"/>
        <v>0</v>
      </c>
      <c r="G16" s="33">
        <f>G18+G19+G17</f>
        <v>1</v>
      </c>
      <c r="H16" s="315">
        <f t="shared" si="17"/>
        <v>1</v>
      </c>
      <c r="I16" s="33">
        <f>I18+I19+I17</f>
        <v>2</v>
      </c>
      <c r="J16" s="314">
        <f t="shared" si="7"/>
        <v>0.66666666666666663</v>
      </c>
      <c r="K16" s="33">
        <f t="shared" ref="K16:R16" si="30">K18+K19+K17</f>
        <v>0</v>
      </c>
      <c r="L16" s="33">
        <f t="shared" si="30"/>
        <v>0</v>
      </c>
      <c r="M16" s="33">
        <f t="shared" si="30"/>
        <v>0</v>
      </c>
      <c r="N16" s="33">
        <f t="shared" si="30"/>
        <v>0</v>
      </c>
      <c r="O16" s="33">
        <f t="shared" si="30"/>
        <v>0</v>
      </c>
      <c r="P16" s="33">
        <f t="shared" ref="P16" si="31">P18+P19+P17</f>
        <v>0</v>
      </c>
      <c r="Q16" s="33">
        <f t="shared" si="30"/>
        <v>0</v>
      </c>
      <c r="R16" s="33">
        <f t="shared" si="30"/>
        <v>2</v>
      </c>
      <c r="S16" s="33">
        <f>S18+S19+S17</f>
        <v>3</v>
      </c>
      <c r="T16" s="315">
        <f t="shared" si="21"/>
        <v>1</v>
      </c>
      <c r="U16" s="33"/>
      <c r="V16" s="492"/>
    </row>
    <row r="17" spans="1:22" s="328" customFormat="1" ht="33.75" x14ac:dyDescent="0.25">
      <c r="A17" s="49" t="s">
        <v>73</v>
      </c>
      <c r="B17" s="359">
        <f>E17+G17+I17</f>
        <v>1</v>
      </c>
      <c r="C17" s="330"/>
      <c r="D17" s="314">
        <f t="shared" ref="D17:D84" si="32">C17/B17</f>
        <v>0</v>
      </c>
      <c r="E17" s="33"/>
      <c r="F17" s="314">
        <v>0</v>
      </c>
      <c r="G17" s="330"/>
      <c r="H17" s="314">
        <v>0</v>
      </c>
      <c r="I17" s="33">
        <f>K17+L17+M17+N17+Q17+R17+O17+P17</f>
        <v>1</v>
      </c>
      <c r="J17" s="315">
        <f t="shared" si="7"/>
        <v>1</v>
      </c>
      <c r="K17" s="330"/>
      <c r="L17" s="330"/>
      <c r="M17" s="330"/>
      <c r="N17" s="330"/>
      <c r="O17" s="330"/>
      <c r="P17" s="330"/>
      <c r="Q17" s="330"/>
      <c r="R17" s="330">
        <v>1</v>
      </c>
      <c r="S17" s="33">
        <f>C17+I17</f>
        <v>1</v>
      </c>
      <c r="T17" s="315">
        <f t="shared" ref="T17:T48" si="33">S17/B17</f>
        <v>1</v>
      </c>
      <c r="U17" s="33"/>
      <c r="V17" s="492"/>
    </row>
    <row r="18" spans="1:22" s="335" customFormat="1" ht="33.75" x14ac:dyDescent="0.25">
      <c r="A18" s="331" t="s">
        <v>75</v>
      </c>
      <c r="B18" s="359">
        <f t="shared" ref="B18:B81" si="34">E18+G18+I18</f>
        <v>1</v>
      </c>
      <c r="C18" s="500"/>
      <c r="D18" s="314">
        <f t="shared" si="32"/>
        <v>0</v>
      </c>
      <c r="E18" s="332"/>
      <c r="F18" s="314"/>
      <c r="G18" s="333"/>
      <c r="H18" s="314"/>
      <c r="I18" s="33">
        <f t="shared" ref="I18:I19" si="35">K18+L18+M18+N18+Q18+R18+O18+P18</f>
        <v>1</v>
      </c>
      <c r="J18" s="315">
        <f t="shared" si="7"/>
        <v>1</v>
      </c>
      <c r="K18" s="359"/>
      <c r="L18" s="419"/>
      <c r="M18" s="419"/>
      <c r="N18" s="419"/>
      <c r="O18" s="419"/>
      <c r="P18" s="424"/>
      <c r="Q18" s="419"/>
      <c r="R18" s="419">
        <v>1</v>
      </c>
      <c r="S18" s="33">
        <f>C18+I18</f>
        <v>1</v>
      </c>
      <c r="T18" s="315">
        <f t="shared" si="33"/>
        <v>1</v>
      </c>
      <c r="U18" s="81"/>
      <c r="V18" s="493"/>
    </row>
    <row r="19" spans="1:22" s="335" customFormat="1" ht="22.5" x14ac:dyDescent="0.25">
      <c r="A19" s="336" t="s">
        <v>76</v>
      </c>
      <c r="B19" s="359">
        <f t="shared" si="34"/>
        <v>1</v>
      </c>
      <c r="C19" s="501">
        <f>E19+G19</f>
        <v>1</v>
      </c>
      <c r="D19" s="315">
        <f t="shared" si="32"/>
        <v>1</v>
      </c>
      <c r="E19" s="332"/>
      <c r="F19" s="314">
        <f t="shared" ref="F19:F83" si="36">E19/C19</f>
        <v>0</v>
      </c>
      <c r="G19" s="81" t="s">
        <v>38</v>
      </c>
      <c r="H19" s="315">
        <f t="shared" ref="H19:H83" si="37">G19/C19</f>
        <v>1</v>
      </c>
      <c r="I19" s="33">
        <f t="shared" si="35"/>
        <v>0</v>
      </c>
      <c r="J19" s="314">
        <f t="shared" si="7"/>
        <v>0</v>
      </c>
      <c r="K19" s="61"/>
      <c r="L19" s="10"/>
      <c r="M19" s="10"/>
      <c r="N19" s="10"/>
      <c r="O19" s="10"/>
      <c r="P19" s="484"/>
      <c r="Q19" s="10"/>
      <c r="R19" s="10"/>
      <c r="S19" s="33">
        <f>C19+I19</f>
        <v>1</v>
      </c>
      <c r="T19" s="315">
        <f t="shared" si="33"/>
        <v>1</v>
      </c>
      <c r="U19" s="61"/>
      <c r="V19" s="493"/>
    </row>
    <row r="20" spans="1:22" s="328" customFormat="1" x14ac:dyDescent="0.25">
      <c r="A20" s="327" t="s">
        <v>77</v>
      </c>
      <c r="B20" s="33">
        <f>B21+B22+B23</f>
        <v>7</v>
      </c>
      <c r="C20" s="33">
        <f>C21+C22+C23</f>
        <v>3</v>
      </c>
      <c r="D20" s="314">
        <f t="shared" si="32"/>
        <v>0.42857142857142855</v>
      </c>
      <c r="E20" s="33">
        <f>E21+E22+E23</f>
        <v>2</v>
      </c>
      <c r="F20" s="315">
        <f t="shared" si="36"/>
        <v>0.66666666666666663</v>
      </c>
      <c r="G20" s="33">
        <f>G21+G22+G23</f>
        <v>1</v>
      </c>
      <c r="H20" s="314">
        <f t="shared" si="37"/>
        <v>0.33333333333333331</v>
      </c>
      <c r="I20" s="33">
        <f>I21+I22+I23</f>
        <v>4</v>
      </c>
      <c r="J20" s="314">
        <f t="shared" si="7"/>
        <v>0.5714285714285714</v>
      </c>
      <c r="K20" s="33">
        <f t="shared" ref="K20:R20" si="38">K21+K22+K23</f>
        <v>0</v>
      </c>
      <c r="L20" s="33">
        <f t="shared" si="38"/>
        <v>0</v>
      </c>
      <c r="M20" s="33">
        <f t="shared" si="38"/>
        <v>0</v>
      </c>
      <c r="N20" s="33">
        <f t="shared" si="38"/>
        <v>0</v>
      </c>
      <c r="O20" s="33">
        <f t="shared" si="38"/>
        <v>1</v>
      </c>
      <c r="P20" s="33">
        <f t="shared" ref="P20" si="39">P21+P22+P23</f>
        <v>3</v>
      </c>
      <c r="Q20" s="33">
        <f t="shared" si="38"/>
        <v>0</v>
      </c>
      <c r="R20" s="33">
        <f t="shared" si="38"/>
        <v>0</v>
      </c>
      <c r="S20" s="33">
        <f>S21+S22+S23</f>
        <v>7</v>
      </c>
      <c r="T20" s="315">
        <f t="shared" si="33"/>
        <v>1</v>
      </c>
      <c r="U20" s="33"/>
      <c r="V20" s="492"/>
    </row>
    <row r="21" spans="1:22" s="335" customFormat="1" x14ac:dyDescent="0.25">
      <c r="A21" s="336" t="s">
        <v>79</v>
      </c>
      <c r="B21" s="359">
        <f t="shared" si="34"/>
        <v>1</v>
      </c>
      <c r="C21" s="501">
        <f t="shared" ref="C21:C22" si="40">E21+G21</f>
        <v>1</v>
      </c>
      <c r="D21" s="315">
        <f t="shared" si="32"/>
        <v>1</v>
      </c>
      <c r="E21" s="84">
        <v>1</v>
      </c>
      <c r="F21" s="315">
        <f t="shared" si="36"/>
        <v>1</v>
      </c>
      <c r="G21" s="81"/>
      <c r="H21" s="314">
        <f t="shared" si="37"/>
        <v>0</v>
      </c>
      <c r="I21" s="33">
        <f t="shared" ref="I21:I23" si="41">K21+L21+M21+N21+Q21+R21+O21+P21</f>
        <v>0</v>
      </c>
      <c r="J21" s="314">
        <f t="shared" si="7"/>
        <v>0</v>
      </c>
      <c r="K21" s="61"/>
      <c r="L21" s="10"/>
      <c r="M21" s="10"/>
      <c r="N21" s="10"/>
      <c r="O21" s="10"/>
      <c r="P21" s="484"/>
      <c r="Q21" s="10"/>
      <c r="R21" s="10"/>
      <c r="S21" s="33">
        <f>C21+I21</f>
        <v>1</v>
      </c>
      <c r="T21" s="315">
        <f t="shared" si="33"/>
        <v>1</v>
      </c>
      <c r="U21" s="81"/>
      <c r="V21" s="493"/>
    </row>
    <row r="22" spans="1:22" s="335" customFormat="1" x14ac:dyDescent="0.25">
      <c r="A22" s="338" t="s">
        <v>80</v>
      </c>
      <c r="B22" s="359">
        <f t="shared" si="34"/>
        <v>2</v>
      </c>
      <c r="C22" s="501">
        <f t="shared" si="40"/>
        <v>2</v>
      </c>
      <c r="D22" s="315">
        <f t="shared" si="32"/>
        <v>1</v>
      </c>
      <c r="E22" s="84">
        <v>1</v>
      </c>
      <c r="F22" s="314">
        <v>0</v>
      </c>
      <c r="G22" s="81" t="s">
        <v>38</v>
      </c>
      <c r="H22" s="314">
        <f t="shared" si="37"/>
        <v>0.5</v>
      </c>
      <c r="I22" s="33">
        <f t="shared" si="41"/>
        <v>0</v>
      </c>
      <c r="J22" s="314">
        <f t="shared" si="7"/>
        <v>0</v>
      </c>
      <c r="K22" s="61"/>
      <c r="L22" s="10"/>
      <c r="M22" s="10"/>
      <c r="N22" s="10"/>
      <c r="O22" s="10"/>
      <c r="P22" s="484"/>
      <c r="Q22" s="10"/>
      <c r="R22" s="10"/>
      <c r="S22" s="33">
        <f>C22+I22</f>
        <v>2</v>
      </c>
      <c r="T22" s="315">
        <f t="shared" si="33"/>
        <v>1</v>
      </c>
      <c r="U22" s="81"/>
      <c r="V22" s="493"/>
    </row>
    <row r="23" spans="1:22" s="335" customFormat="1" ht="22.5" x14ac:dyDescent="0.25">
      <c r="A23" s="50" t="s">
        <v>83</v>
      </c>
      <c r="B23" s="359">
        <f t="shared" si="34"/>
        <v>4</v>
      </c>
      <c r="C23" s="418"/>
      <c r="D23" s="314">
        <v>0</v>
      </c>
      <c r="E23" s="84"/>
      <c r="F23" s="314"/>
      <c r="G23" s="81"/>
      <c r="H23" s="314">
        <v>0</v>
      </c>
      <c r="I23" s="33">
        <f t="shared" si="41"/>
        <v>4</v>
      </c>
      <c r="J23" s="315">
        <f t="shared" si="7"/>
        <v>1</v>
      </c>
      <c r="K23" s="61"/>
      <c r="L23" s="10"/>
      <c r="M23" s="10"/>
      <c r="N23" s="10"/>
      <c r="O23" s="10">
        <v>1</v>
      </c>
      <c r="P23" s="484">
        <v>3</v>
      </c>
      <c r="Q23" s="10"/>
      <c r="R23" s="10"/>
      <c r="S23" s="33">
        <f>C23+I23</f>
        <v>4</v>
      </c>
      <c r="T23" s="315">
        <f t="shared" si="33"/>
        <v>1</v>
      </c>
      <c r="U23" s="81"/>
      <c r="V23" s="493"/>
    </row>
    <row r="24" spans="1:22" s="328" customFormat="1" x14ac:dyDescent="0.25">
      <c r="A24" s="327" t="s">
        <v>84</v>
      </c>
      <c r="B24" s="33">
        <f>B26+B27+B25</f>
        <v>6</v>
      </c>
      <c r="C24" s="33">
        <f>C26+C27+C25</f>
        <v>6</v>
      </c>
      <c r="D24" s="315">
        <f t="shared" si="32"/>
        <v>1</v>
      </c>
      <c r="E24" s="33">
        <f>E26+E27+E25</f>
        <v>6</v>
      </c>
      <c r="F24" s="315">
        <f t="shared" si="36"/>
        <v>1</v>
      </c>
      <c r="G24" s="33">
        <f>G26+G27+G25</f>
        <v>0</v>
      </c>
      <c r="H24" s="314">
        <f t="shared" si="37"/>
        <v>0</v>
      </c>
      <c r="I24" s="33">
        <f t="shared" ref="I24" si="42">K24+L24+M24+N24+Q24+R24</f>
        <v>0</v>
      </c>
      <c r="J24" s="314">
        <f t="shared" si="7"/>
        <v>0</v>
      </c>
      <c r="K24" s="33">
        <f t="shared" ref="K24:R24" si="43">K26+K27+K25</f>
        <v>0</v>
      </c>
      <c r="L24" s="33">
        <f t="shared" si="43"/>
        <v>0</v>
      </c>
      <c r="M24" s="33">
        <f t="shared" si="43"/>
        <v>0</v>
      </c>
      <c r="N24" s="33">
        <f t="shared" si="43"/>
        <v>0</v>
      </c>
      <c r="O24" s="33">
        <f t="shared" si="43"/>
        <v>0</v>
      </c>
      <c r="P24" s="33">
        <f t="shared" ref="P24" si="44">P26+P27+P25</f>
        <v>0</v>
      </c>
      <c r="Q24" s="33">
        <f t="shared" si="43"/>
        <v>0</v>
      </c>
      <c r="R24" s="33">
        <f t="shared" si="43"/>
        <v>0</v>
      </c>
      <c r="S24" s="33">
        <f>S26+S27+S25</f>
        <v>6</v>
      </c>
      <c r="T24" s="315">
        <f t="shared" si="33"/>
        <v>1</v>
      </c>
      <c r="U24" s="69"/>
      <c r="V24" s="492"/>
    </row>
    <row r="25" spans="1:22" s="335" customFormat="1" ht="45" x14ac:dyDescent="0.25">
      <c r="A25" s="50" t="s">
        <v>85</v>
      </c>
      <c r="B25" s="359">
        <f t="shared" si="34"/>
        <v>2</v>
      </c>
      <c r="C25" s="501">
        <f t="shared" ref="C25:C27" si="45">E25+G25</f>
        <v>2</v>
      </c>
      <c r="D25" s="315">
        <f t="shared" si="32"/>
        <v>1</v>
      </c>
      <c r="E25" s="61">
        <v>2</v>
      </c>
      <c r="F25" s="315">
        <f t="shared" si="36"/>
        <v>1</v>
      </c>
      <c r="G25" s="61"/>
      <c r="H25" s="314">
        <v>0</v>
      </c>
      <c r="I25" s="33">
        <f t="shared" ref="I25:I27" si="46">K25+L25+M25+N25+Q25+R25+O25+P25</f>
        <v>0</v>
      </c>
      <c r="J25" s="314">
        <f t="shared" si="7"/>
        <v>0</v>
      </c>
      <c r="K25" s="61"/>
      <c r="L25" s="61"/>
      <c r="M25" s="61"/>
      <c r="N25" s="61"/>
      <c r="O25" s="61"/>
      <c r="P25" s="61"/>
      <c r="Q25" s="61"/>
      <c r="R25" s="61"/>
      <c r="S25" s="33">
        <f>C25+I25</f>
        <v>2</v>
      </c>
      <c r="T25" s="315">
        <f t="shared" si="33"/>
        <v>1</v>
      </c>
      <c r="U25" s="81"/>
      <c r="V25" s="493"/>
    </row>
    <row r="26" spans="1:22" s="335" customFormat="1" ht="33.75" x14ac:dyDescent="0.25">
      <c r="A26" s="336" t="s">
        <v>88</v>
      </c>
      <c r="B26" s="359">
        <f t="shared" si="34"/>
        <v>1</v>
      </c>
      <c r="C26" s="501">
        <f t="shared" si="45"/>
        <v>1</v>
      </c>
      <c r="D26" s="315">
        <f t="shared" si="32"/>
        <v>1</v>
      </c>
      <c r="E26" s="332">
        <v>1</v>
      </c>
      <c r="F26" s="315">
        <f t="shared" si="36"/>
        <v>1</v>
      </c>
      <c r="G26" s="81"/>
      <c r="H26" s="314">
        <f t="shared" si="37"/>
        <v>0</v>
      </c>
      <c r="I26" s="33">
        <f t="shared" si="46"/>
        <v>0</v>
      </c>
      <c r="J26" s="314">
        <f t="shared" si="7"/>
        <v>0</v>
      </c>
      <c r="K26" s="61"/>
      <c r="L26" s="10"/>
      <c r="M26" s="10"/>
      <c r="N26" s="10"/>
      <c r="O26" s="10"/>
      <c r="P26" s="484"/>
      <c r="Q26" s="10"/>
      <c r="R26" s="10"/>
      <c r="S26" s="33">
        <f>C26+I26</f>
        <v>1</v>
      </c>
      <c r="T26" s="315">
        <f t="shared" si="33"/>
        <v>1</v>
      </c>
      <c r="U26" s="81"/>
      <c r="V26" s="493"/>
    </row>
    <row r="27" spans="1:22" s="335" customFormat="1" x14ac:dyDescent="0.25">
      <c r="A27" s="336" t="s">
        <v>510</v>
      </c>
      <c r="B27" s="359">
        <f t="shared" si="34"/>
        <v>3</v>
      </c>
      <c r="C27" s="501">
        <f t="shared" si="45"/>
        <v>3</v>
      </c>
      <c r="D27" s="315">
        <f t="shared" si="32"/>
        <v>1</v>
      </c>
      <c r="E27" s="332">
        <v>3</v>
      </c>
      <c r="F27" s="315">
        <f t="shared" si="36"/>
        <v>1</v>
      </c>
      <c r="G27" s="81"/>
      <c r="H27" s="315">
        <f t="shared" si="37"/>
        <v>0</v>
      </c>
      <c r="I27" s="33">
        <f t="shared" si="46"/>
        <v>0</v>
      </c>
      <c r="J27" s="314">
        <f t="shared" si="7"/>
        <v>0</v>
      </c>
      <c r="K27" s="61"/>
      <c r="L27" s="10"/>
      <c r="M27" s="10"/>
      <c r="N27" s="10"/>
      <c r="O27" s="10"/>
      <c r="P27" s="484"/>
      <c r="Q27" s="10"/>
      <c r="R27" s="10"/>
      <c r="S27" s="33">
        <f>C27+I27</f>
        <v>3</v>
      </c>
      <c r="T27" s="315">
        <f t="shared" si="33"/>
        <v>1</v>
      </c>
      <c r="U27" s="81"/>
      <c r="V27" s="493"/>
    </row>
    <row r="28" spans="1:22" s="328" customFormat="1" x14ac:dyDescent="0.25">
      <c r="A28" s="327" t="s">
        <v>90</v>
      </c>
      <c r="B28" s="33">
        <f>B29+B30+B31+B32+B33</f>
        <v>7</v>
      </c>
      <c r="C28" s="33">
        <f>C29+C30+C31+C32+C33</f>
        <v>3</v>
      </c>
      <c r="D28" s="314">
        <f t="shared" si="32"/>
        <v>0.42857142857142855</v>
      </c>
      <c r="E28" s="33">
        <f>E29+E30+E31+E32+E33</f>
        <v>3</v>
      </c>
      <c r="F28" s="315">
        <f t="shared" si="36"/>
        <v>1</v>
      </c>
      <c r="G28" s="33">
        <f>G29+G30+G31+G32+G33</f>
        <v>0</v>
      </c>
      <c r="H28" s="314">
        <f t="shared" si="37"/>
        <v>0</v>
      </c>
      <c r="I28" s="33">
        <f>I29+I30+I31+I32+I33</f>
        <v>4</v>
      </c>
      <c r="J28" s="314">
        <f t="shared" si="7"/>
        <v>0.5714285714285714</v>
      </c>
      <c r="K28" s="33">
        <f t="shared" ref="K28:R28" si="47">K29+K30+K31+K32+K33</f>
        <v>0</v>
      </c>
      <c r="L28" s="33">
        <f t="shared" si="47"/>
        <v>0</v>
      </c>
      <c r="M28" s="33">
        <f t="shared" si="47"/>
        <v>0</v>
      </c>
      <c r="N28" s="33">
        <f t="shared" si="47"/>
        <v>0</v>
      </c>
      <c r="O28" s="33">
        <f t="shared" si="47"/>
        <v>0</v>
      </c>
      <c r="P28" s="33">
        <f t="shared" ref="P28" si="48">P29+P30+P31+P32+P33</f>
        <v>0</v>
      </c>
      <c r="Q28" s="33">
        <f t="shared" si="47"/>
        <v>0</v>
      </c>
      <c r="R28" s="33">
        <f t="shared" si="47"/>
        <v>4</v>
      </c>
      <c r="S28" s="33">
        <f>S29+S30+S31+S32+S33</f>
        <v>7</v>
      </c>
      <c r="T28" s="315">
        <f t="shared" si="33"/>
        <v>1</v>
      </c>
      <c r="U28" s="69"/>
      <c r="V28" s="492"/>
    </row>
    <row r="29" spans="1:22" s="335" customFormat="1" x14ac:dyDescent="0.25">
      <c r="A29" s="336" t="s">
        <v>91</v>
      </c>
      <c r="B29" s="359">
        <f t="shared" si="34"/>
        <v>2</v>
      </c>
      <c r="C29" s="501">
        <f>E29+G29</f>
        <v>2</v>
      </c>
      <c r="D29" s="315">
        <f t="shared" si="32"/>
        <v>1</v>
      </c>
      <c r="E29" s="84">
        <v>2</v>
      </c>
      <c r="F29" s="314">
        <v>0</v>
      </c>
      <c r="G29" s="81"/>
      <c r="H29" s="314">
        <v>0</v>
      </c>
      <c r="I29" s="33">
        <f t="shared" ref="I29:I33" si="49">K29+L29+M29+N29+Q29+R29+O29+P29</f>
        <v>0</v>
      </c>
      <c r="J29" s="314">
        <f t="shared" si="7"/>
        <v>0</v>
      </c>
      <c r="K29" s="61"/>
      <c r="L29" s="61"/>
      <c r="M29" s="61"/>
      <c r="N29" s="61"/>
      <c r="O29" s="61"/>
      <c r="P29" s="61"/>
      <c r="Q29" s="61"/>
      <c r="R29" s="61"/>
      <c r="S29" s="33">
        <f>C29+I29</f>
        <v>2</v>
      </c>
      <c r="T29" s="315">
        <f t="shared" si="33"/>
        <v>1</v>
      </c>
      <c r="U29" s="81"/>
      <c r="V29" s="493"/>
    </row>
    <row r="30" spans="1:22" s="335" customFormat="1" ht="33.75" x14ac:dyDescent="0.25">
      <c r="A30" s="336" t="s">
        <v>92</v>
      </c>
      <c r="B30" s="359">
        <f t="shared" si="34"/>
        <v>1</v>
      </c>
      <c r="C30" s="418"/>
      <c r="D30" s="314">
        <f t="shared" si="32"/>
        <v>0</v>
      </c>
      <c r="E30" s="84"/>
      <c r="F30" s="314"/>
      <c r="G30" s="81"/>
      <c r="H30" s="314"/>
      <c r="I30" s="33">
        <f t="shared" si="49"/>
        <v>1</v>
      </c>
      <c r="J30" s="315">
        <f t="shared" si="7"/>
        <v>1</v>
      </c>
      <c r="K30" s="61"/>
      <c r="L30" s="61"/>
      <c r="M30" s="61"/>
      <c r="N30" s="61"/>
      <c r="O30" s="61"/>
      <c r="P30" s="61"/>
      <c r="Q30" s="61"/>
      <c r="R30" s="61">
        <v>1</v>
      </c>
      <c r="S30" s="33">
        <f>C30+I30</f>
        <v>1</v>
      </c>
      <c r="T30" s="315">
        <f t="shared" si="33"/>
        <v>1</v>
      </c>
      <c r="U30" s="81"/>
      <c r="V30" s="493"/>
    </row>
    <row r="31" spans="1:22" s="335" customFormat="1" ht="22.5" x14ac:dyDescent="0.25">
      <c r="A31" s="336" t="s">
        <v>94</v>
      </c>
      <c r="B31" s="359">
        <f t="shared" si="34"/>
        <v>1</v>
      </c>
      <c r="C31" s="418"/>
      <c r="D31" s="314">
        <f t="shared" si="32"/>
        <v>0</v>
      </c>
      <c r="E31" s="84"/>
      <c r="F31" s="314"/>
      <c r="G31" s="81"/>
      <c r="H31" s="314"/>
      <c r="I31" s="33">
        <f t="shared" si="49"/>
        <v>1</v>
      </c>
      <c r="J31" s="315">
        <f t="shared" si="7"/>
        <v>1</v>
      </c>
      <c r="K31" s="61"/>
      <c r="L31" s="61"/>
      <c r="M31" s="61"/>
      <c r="N31" s="61"/>
      <c r="O31" s="61"/>
      <c r="P31" s="61"/>
      <c r="Q31" s="61"/>
      <c r="R31" s="61">
        <v>1</v>
      </c>
      <c r="S31" s="33">
        <f>C31+I31</f>
        <v>1</v>
      </c>
      <c r="T31" s="315">
        <f t="shared" si="33"/>
        <v>1</v>
      </c>
      <c r="U31" s="81"/>
      <c r="V31" s="493"/>
    </row>
    <row r="32" spans="1:22" s="335" customFormat="1" ht="22.5" x14ac:dyDescent="0.25">
      <c r="A32" s="336" t="s">
        <v>96</v>
      </c>
      <c r="B32" s="359">
        <f t="shared" si="34"/>
        <v>1</v>
      </c>
      <c r="C32" s="501">
        <f t="shared" ref="C32:C33" si="50">E32+G32</f>
        <v>0</v>
      </c>
      <c r="D32" s="314">
        <f t="shared" si="32"/>
        <v>0</v>
      </c>
      <c r="E32" s="84"/>
      <c r="F32" s="314">
        <v>0</v>
      </c>
      <c r="G32" s="81"/>
      <c r="H32" s="314">
        <v>0</v>
      </c>
      <c r="I32" s="33">
        <f t="shared" si="49"/>
        <v>1</v>
      </c>
      <c r="J32" s="315">
        <f t="shared" si="7"/>
        <v>1</v>
      </c>
      <c r="K32" s="61"/>
      <c r="L32" s="61"/>
      <c r="M32" s="61"/>
      <c r="N32" s="61"/>
      <c r="O32" s="61"/>
      <c r="P32" s="61"/>
      <c r="Q32" s="61"/>
      <c r="R32" s="61">
        <v>1</v>
      </c>
      <c r="S32" s="33">
        <f>C32+I32</f>
        <v>1</v>
      </c>
      <c r="T32" s="315">
        <f t="shared" si="33"/>
        <v>1</v>
      </c>
      <c r="U32" s="81"/>
      <c r="V32" s="493"/>
    </row>
    <row r="33" spans="1:22" s="335" customFormat="1" x14ac:dyDescent="0.25">
      <c r="A33" s="50" t="s">
        <v>97</v>
      </c>
      <c r="B33" s="359">
        <f t="shared" si="34"/>
        <v>2</v>
      </c>
      <c r="C33" s="501">
        <f t="shared" si="50"/>
        <v>1</v>
      </c>
      <c r="D33" s="314">
        <f t="shared" si="32"/>
        <v>0.5</v>
      </c>
      <c r="E33" s="84">
        <v>1</v>
      </c>
      <c r="F33" s="314">
        <v>0</v>
      </c>
      <c r="G33" s="81"/>
      <c r="H33" s="314">
        <v>0</v>
      </c>
      <c r="I33" s="33">
        <f t="shared" si="49"/>
        <v>1</v>
      </c>
      <c r="J33" s="314">
        <f t="shared" si="7"/>
        <v>0.5</v>
      </c>
      <c r="K33" s="61"/>
      <c r="L33" s="61"/>
      <c r="M33" s="61"/>
      <c r="N33" s="61"/>
      <c r="O33" s="61"/>
      <c r="P33" s="61"/>
      <c r="Q33" s="61"/>
      <c r="R33" s="61">
        <v>1</v>
      </c>
      <c r="S33" s="33">
        <f>C33+I33</f>
        <v>2</v>
      </c>
      <c r="T33" s="315">
        <f t="shared" si="33"/>
        <v>1</v>
      </c>
      <c r="U33" s="81"/>
      <c r="V33" s="493"/>
    </row>
    <row r="34" spans="1:22" s="328" customFormat="1" x14ac:dyDescent="0.25">
      <c r="A34" s="327" t="s">
        <v>98</v>
      </c>
      <c r="B34" s="33">
        <f>B35+B36+B37</f>
        <v>9</v>
      </c>
      <c r="C34" s="33">
        <f>C35+C36+C37</f>
        <v>6</v>
      </c>
      <c r="D34" s="314">
        <f t="shared" si="32"/>
        <v>0.66666666666666663</v>
      </c>
      <c r="E34" s="33">
        <f>E35+E36+E37</f>
        <v>4</v>
      </c>
      <c r="F34" s="314">
        <f t="shared" si="36"/>
        <v>0.66666666666666663</v>
      </c>
      <c r="G34" s="33">
        <f>G35+G36+G37</f>
        <v>2</v>
      </c>
      <c r="H34" s="314">
        <f t="shared" si="37"/>
        <v>0.33333333333333331</v>
      </c>
      <c r="I34" s="33">
        <f>K34+L34+M34+N34+Q34+R34+O34+P34</f>
        <v>3</v>
      </c>
      <c r="J34" s="314">
        <f t="shared" si="7"/>
        <v>0.33333333333333331</v>
      </c>
      <c r="K34" s="33">
        <f t="shared" ref="K34:R34" si="51">K35+K36+K37</f>
        <v>0</v>
      </c>
      <c r="L34" s="33">
        <f t="shared" si="51"/>
        <v>1</v>
      </c>
      <c r="M34" s="33">
        <f t="shared" si="51"/>
        <v>1</v>
      </c>
      <c r="N34" s="33">
        <f t="shared" si="51"/>
        <v>0</v>
      </c>
      <c r="O34" s="33">
        <f t="shared" si="51"/>
        <v>0</v>
      </c>
      <c r="P34" s="33">
        <f t="shared" ref="P34" si="52">P35+P36+P37</f>
        <v>1</v>
      </c>
      <c r="Q34" s="33">
        <f t="shared" si="51"/>
        <v>0</v>
      </c>
      <c r="R34" s="33">
        <f t="shared" si="51"/>
        <v>0</v>
      </c>
      <c r="S34" s="33">
        <f>S35+S36+S37</f>
        <v>9</v>
      </c>
      <c r="T34" s="315">
        <f t="shared" si="33"/>
        <v>1</v>
      </c>
      <c r="U34" s="69"/>
      <c r="V34" s="492"/>
    </row>
    <row r="35" spans="1:22" s="335" customFormat="1" ht="22.5" x14ac:dyDescent="0.25">
      <c r="A35" s="336" t="s">
        <v>99</v>
      </c>
      <c r="B35" s="359">
        <f t="shared" si="34"/>
        <v>4</v>
      </c>
      <c r="C35" s="84">
        <v>2</v>
      </c>
      <c r="D35" s="314">
        <f t="shared" si="32"/>
        <v>0.5</v>
      </c>
      <c r="E35" s="332">
        <v>2</v>
      </c>
      <c r="F35" s="315">
        <f t="shared" si="36"/>
        <v>1</v>
      </c>
      <c r="G35" s="81"/>
      <c r="H35" s="314">
        <f t="shared" si="37"/>
        <v>0</v>
      </c>
      <c r="I35" s="33">
        <f t="shared" ref="I35:I37" si="53">K35+L35+M35+N35+Q35+R35+O35+P35</f>
        <v>2</v>
      </c>
      <c r="J35" s="314">
        <f t="shared" si="7"/>
        <v>0.5</v>
      </c>
      <c r="K35" s="61"/>
      <c r="L35" s="10">
        <v>1</v>
      </c>
      <c r="M35" s="10"/>
      <c r="N35" s="10"/>
      <c r="O35" s="10"/>
      <c r="P35" s="484">
        <v>1</v>
      </c>
      <c r="Q35" s="10"/>
      <c r="R35" s="10"/>
      <c r="S35" s="33">
        <f>C35+I35</f>
        <v>4</v>
      </c>
      <c r="T35" s="315">
        <f t="shared" si="33"/>
        <v>1</v>
      </c>
      <c r="U35" s="81"/>
      <c r="V35" s="493"/>
    </row>
    <row r="36" spans="1:22" s="335" customFormat="1" ht="22.5" x14ac:dyDescent="0.25">
      <c r="A36" s="336" t="s">
        <v>511</v>
      </c>
      <c r="B36" s="359">
        <f t="shared" si="34"/>
        <v>4</v>
      </c>
      <c r="C36" s="84">
        <v>3</v>
      </c>
      <c r="D36" s="314">
        <f t="shared" si="32"/>
        <v>0.75</v>
      </c>
      <c r="E36" s="332">
        <v>1</v>
      </c>
      <c r="F36" s="314">
        <f t="shared" si="36"/>
        <v>0.33333333333333331</v>
      </c>
      <c r="G36" s="81" t="s">
        <v>39</v>
      </c>
      <c r="H36" s="315">
        <f t="shared" si="37"/>
        <v>0.66666666666666663</v>
      </c>
      <c r="I36" s="33">
        <f t="shared" si="53"/>
        <v>1</v>
      </c>
      <c r="J36" s="314">
        <f t="shared" si="7"/>
        <v>0.25</v>
      </c>
      <c r="K36" s="61"/>
      <c r="L36" s="10"/>
      <c r="M36" s="10">
        <v>1</v>
      </c>
      <c r="N36" s="10"/>
      <c r="O36" s="10"/>
      <c r="P36" s="484"/>
      <c r="Q36" s="10"/>
      <c r="R36" s="10"/>
      <c r="S36" s="33">
        <f>C36+I36</f>
        <v>4</v>
      </c>
      <c r="T36" s="315">
        <f t="shared" si="33"/>
        <v>1</v>
      </c>
      <c r="U36" s="81"/>
      <c r="V36" s="493"/>
    </row>
    <row r="37" spans="1:22" s="335" customFormat="1" x14ac:dyDescent="0.25">
      <c r="A37" s="50" t="s">
        <v>103</v>
      </c>
      <c r="B37" s="359">
        <f t="shared" si="34"/>
        <v>1</v>
      </c>
      <c r="C37" s="84">
        <v>1</v>
      </c>
      <c r="D37" s="315">
        <f t="shared" si="32"/>
        <v>1</v>
      </c>
      <c r="E37" s="332">
        <v>1</v>
      </c>
      <c r="F37" s="314"/>
      <c r="G37" s="81"/>
      <c r="H37" s="314"/>
      <c r="I37" s="33">
        <f t="shared" si="53"/>
        <v>0</v>
      </c>
      <c r="J37" s="314">
        <f t="shared" si="7"/>
        <v>0</v>
      </c>
      <c r="K37" s="61"/>
      <c r="L37" s="10"/>
      <c r="M37" s="10"/>
      <c r="N37" s="10"/>
      <c r="O37" s="10"/>
      <c r="P37" s="484"/>
      <c r="Q37" s="10"/>
      <c r="R37" s="10"/>
      <c r="S37" s="33">
        <f>C37+I37</f>
        <v>1</v>
      </c>
      <c r="T37" s="315">
        <f t="shared" si="33"/>
        <v>1</v>
      </c>
      <c r="U37" s="81"/>
      <c r="V37" s="493"/>
    </row>
    <row r="38" spans="1:22" s="328" customFormat="1" x14ac:dyDescent="0.25">
      <c r="A38" s="327" t="s">
        <v>104</v>
      </c>
      <c r="B38" s="33">
        <f>B39+B40+B41+B42+B43</f>
        <v>10</v>
      </c>
      <c r="C38" s="33">
        <f>C39+C40+C41+C42+C43</f>
        <v>4</v>
      </c>
      <c r="D38" s="314">
        <f t="shared" si="32"/>
        <v>0.4</v>
      </c>
      <c r="E38" s="33">
        <f>E39+E40+E41+E42+E43</f>
        <v>1</v>
      </c>
      <c r="F38" s="314">
        <f t="shared" si="36"/>
        <v>0.25</v>
      </c>
      <c r="G38" s="33">
        <f>G39+G40+G41+G42+G43</f>
        <v>3</v>
      </c>
      <c r="H38" s="314">
        <f t="shared" si="37"/>
        <v>0.75</v>
      </c>
      <c r="I38" s="33">
        <f>I39+I40+I41+I42+I43</f>
        <v>6</v>
      </c>
      <c r="J38" s="314">
        <f t="shared" si="7"/>
        <v>0.6</v>
      </c>
      <c r="K38" s="33">
        <f t="shared" ref="K38:R38" si="54">K39+K40+K41+K42+K43</f>
        <v>2</v>
      </c>
      <c r="L38" s="33">
        <f t="shared" si="54"/>
        <v>2</v>
      </c>
      <c r="M38" s="33">
        <f t="shared" si="54"/>
        <v>0</v>
      </c>
      <c r="N38" s="33">
        <f t="shared" si="54"/>
        <v>0</v>
      </c>
      <c r="O38" s="33">
        <f t="shared" si="54"/>
        <v>0</v>
      </c>
      <c r="P38" s="33">
        <f t="shared" ref="P38" si="55">P39+P40+P41+P42+P43</f>
        <v>1</v>
      </c>
      <c r="Q38" s="33">
        <f t="shared" si="54"/>
        <v>0</v>
      </c>
      <c r="R38" s="33">
        <f t="shared" si="54"/>
        <v>1</v>
      </c>
      <c r="S38" s="33">
        <f>S39+S40+S41+S42+S43</f>
        <v>10</v>
      </c>
      <c r="T38" s="315">
        <f t="shared" si="33"/>
        <v>1</v>
      </c>
      <c r="U38" s="69"/>
      <c r="V38" s="492"/>
    </row>
    <row r="39" spans="1:22" s="335" customFormat="1" x14ac:dyDescent="0.25">
      <c r="A39" s="50" t="s">
        <v>107</v>
      </c>
      <c r="B39" s="359">
        <f t="shared" si="34"/>
        <v>1</v>
      </c>
      <c r="C39" s="61"/>
      <c r="D39" s="314">
        <f t="shared" si="32"/>
        <v>0</v>
      </c>
      <c r="E39" s="61"/>
      <c r="F39" s="314"/>
      <c r="G39" s="61"/>
      <c r="H39" s="314"/>
      <c r="I39" s="33">
        <f t="shared" ref="I39:I43" si="56">K39+L39+M39+N39+Q39+R39+O39+P39</f>
        <v>1</v>
      </c>
      <c r="J39" s="315">
        <f t="shared" si="7"/>
        <v>1</v>
      </c>
      <c r="K39" s="61"/>
      <c r="L39" s="61">
        <v>1</v>
      </c>
      <c r="M39" s="61"/>
      <c r="N39" s="61"/>
      <c r="O39" s="61"/>
      <c r="P39" s="61"/>
      <c r="Q39" s="61"/>
      <c r="R39" s="61"/>
      <c r="S39" s="33">
        <f t="shared" ref="S39:S57" si="57">C39+I39</f>
        <v>1</v>
      </c>
      <c r="T39" s="315">
        <f t="shared" si="33"/>
        <v>1</v>
      </c>
      <c r="U39" s="81"/>
      <c r="V39" s="493"/>
    </row>
    <row r="40" spans="1:22" s="335" customFormat="1" ht="22.5" x14ac:dyDescent="0.25">
      <c r="A40" s="336" t="s">
        <v>512</v>
      </c>
      <c r="B40" s="359">
        <f t="shared" si="34"/>
        <v>2</v>
      </c>
      <c r="C40" s="418"/>
      <c r="D40" s="314">
        <f t="shared" si="32"/>
        <v>0</v>
      </c>
      <c r="E40" s="84"/>
      <c r="F40" s="314">
        <v>0</v>
      </c>
      <c r="G40" s="81"/>
      <c r="H40" s="314">
        <v>0</v>
      </c>
      <c r="I40" s="33">
        <f t="shared" si="56"/>
        <v>2</v>
      </c>
      <c r="J40" s="315">
        <f t="shared" si="7"/>
        <v>1</v>
      </c>
      <c r="K40" s="61"/>
      <c r="L40" s="10">
        <v>1</v>
      </c>
      <c r="M40" s="10"/>
      <c r="N40" s="10"/>
      <c r="O40" s="10"/>
      <c r="P40" s="484">
        <v>1</v>
      </c>
      <c r="Q40" s="10"/>
      <c r="R40" s="10"/>
      <c r="S40" s="33">
        <f t="shared" si="57"/>
        <v>2</v>
      </c>
      <c r="T40" s="315">
        <f t="shared" si="33"/>
        <v>1</v>
      </c>
      <c r="U40" s="81"/>
      <c r="V40" s="493"/>
    </row>
    <row r="41" spans="1:22" s="335" customFormat="1" x14ac:dyDescent="0.25">
      <c r="A41" s="336" t="s">
        <v>112</v>
      </c>
      <c r="B41" s="359">
        <f t="shared" si="34"/>
        <v>3</v>
      </c>
      <c r="C41" s="501">
        <f t="shared" ref="C41:C42" si="58">E41+G41</f>
        <v>2</v>
      </c>
      <c r="D41" s="314">
        <f t="shared" si="32"/>
        <v>0.66666666666666663</v>
      </c>
      <c r="E41" s="84"/>
      <c r="F41" s="314">
        <f t="shared" si="36"/>
        <v>0</v>
      </c>
      <c r="G41" s="81" t="s">
        <v>39</v>
      </c>
      <c r="H41" s="315">
        <f t="shared" si="37"/>
        <v>1</v>
      </c>
      <c r="I41" s="33">
        <f t="shared" si="56"/>
        <v>1</v>
      </c>
      <c r="J41" s="314">
        <f t="shared" si="7"/>
        <v>0.33333333333333331</v>
      </c>
      <c r="K41" s="61">
        <v>1</v>
      </c>
      <c r="L41" s="10"/>
      <c r="M41" s="10"/>
      <c r="N41" s="10"/>
      <c r="O41" s="10"/>
      <c r="P41" s="484"/>
      <c r="Q41" s="10"/>
      <c r="R41" s="10"/>
      <c r="S41" s="33">
        <f t="shared" si="57"/>
        <v>3</v>
      </c>
      <c r="T41" s="315">
        <f t="shared" si="33"/>
        <v>1</v>
      </c>
      <c r="U41" s="81"/>
      <c r="V41" s="493"/>
    </row>
    <row r="42" spans="1:22" s="335" customFormat="1" x14ac:dyDescent="0.25">
      <c r="A42" s="336" t="s">
        <v>114</v>
      </c>
      <c r="B42" s="359">
        <f t="shared" si="34"/>
        <v>2</v>
      </c>
      <c r="C42" s="501">
        <f t="shared" si="58"/>
        <v>2</v>
      </c>
      <c r="D42" s="315">
        <f t="shared" si="32"/>
        <v>1</v>
      </c>
      <c r="E42" s="84">
        <v>1</v>
      </c>
      <c r="F42" s="314">
        <f t="shared" si="36"/>
        <v>0.5</v>
      </c>
      <c r="G42" s="81" t="s">
        <v>38</v>
      </c>
      <c r="H42" s="314">
        <f t="shared" si="37"/>
        <v>0.5</v>
      </c>
      <c r="I42" s="33">
        <f t="shared" si="56"/>
        <v>0</v>
      </c>
      <c r="J42" s="314">
        <f t="shared" si="7"/>
        <v>0</v>
      </c>
      <c r="K42" s="61"/>
      <c r="L42" s="10"/>
      <c r="M42" s="10"/>
      <c r="N42" s="10"/>
      <c r="O42" s="10"/>
      <c r="P42" s="484"/>
      <c r="Q42" s="10"/>
      <c r="R42" s="10"/>
      <c r="S42" s="33">
        <f t="shared" si="57"/>
        <v>2</v>
      </c>
      <c r="T42" s="315">
        <f t="shared" si="33"/>
        <v>1</v>
      </c>
      <c r="U42" s="81"/>
      <c r="V42" s="493"/>
    </row>
    <row r="43" spans="1:22" s="335" customFormat="1" ht="45" x14ac:dyDescent="0.25">
      <c r="A43" s="64" t="s">
        <v>116</v>
      </c>
      <c r="B43" s="359">
        <f t="shared" si="34"/>
        <v>2</v>
      </c>
      <c r="C43" s="418"/>
      <c r="D43" s="314">
        <f t="shared" si="32"/>
        <v>0</v>
      </c>
      <c r="E43" s="84"/>
      <c r="F43" s="314"/>
      <c r="G43" s="81"/>
      <c r="H43" s="314"/>
      <c r="I43" s="33">
        <f t="shared" si="56"/>
        <v>2</v>
      </c>
      <c r="J43" s="315">
        <f t="shared" si="7"/>
        <v>1</v>
      </c>
      <c r="K43" s="61">
        <v>1</v>
      </c>
      <c r="L43" s="10"/>
      <c r="M43" s="10"/>
      <c r="N43" s="10"/>
      <c r="O43" s="10"/>
      <c r="P43" s="484"/>
      <c r="Q43" s="10"/>
      <c r="R43" s="10">
        <v>1</v>
      </c>
      <c r="S43" s="33">
        <f t="shared" si="57"/>
        <v>2</v>
      </c>
      <c r="T43" s="315">
        <f t="shared" si="33"/>
        <v>1</v>
      </c>
      <c r="U43" s="81"/>
      <c r="V43" s="493"/>
    </row>
    <row r="44" spans="1:22" s="328" customFormat="1" x14ac:dyDescent="0.25">
      <c r="A44" s="327" t="s">
        <v>117</v>
      </c>
      <c r="B44" s="33">
        <f>B45</f>
        <v>3</v>
      </c>
      <c r="C44" s="33">
        <f>C45</f>
        <v>0</v>
      </c>
      <c r="D44" s="314">
        <f t="shared" si="32"/>
        <v>0</v>
      </c>
      <c r="E44" s="33">
        <f>E45</f>
        <v>0</v>
      </c>
      <c r="F44" s="314">
        <v>0</v>
      </c>
      <c r="G44" s="33">
        <f>G45</f>
        <v>0</v>
      </c>
      <c r="H44" s="314">
        <v>0</v>
      </c>
      <c r="I44" s="33">
        <f>K44+L44+M44+N44+Q44+R44+O44+P44</f>
        <v>3</v>
      </c>
      <c r="J44" s="315">
        <f t="shared" si="7"/>
        <v>1</v>
      </c>
      <c r="K44" s="33">
        <f>K45</f>
        <v>1</v>
      </c>
      <c r="L44" s="33">
        <f t="shared" ref="L44:R44" si="59">L45</f>
        <v>1</v>
      </c>
      <c r="M44" s="33">
        <f t="shared" si="59"/>
        <v>0</v>
      </c>
      <c r="N44" s="33">
        <f t="shared" si="59"/>
        <v>0</v>
      </c>
      <c r="O44" s="33">
        <f t="shared" si="59"/>
        <v>0</v>
      </c>
      <c r="P44" s="33">
        <f t="shared" si="59"/>
        <v>1</v>
      </c>
      <c r="Q44" s="33">
        <f t="shared" si="59"/>
        <v>0</v>
      </c>
      <c r="R44" s="33">
        <f t="shared" si="59"/>
        <v>0</v>
      </c>
      <c r="S44" s="33">
        <f t="shared" si="57"/>
        <v>3</v>
      </c>
      <c r="T44" s="315">
        <f t="shared" si="33"/>
        <v>1</v>
      </c>
      <c r="U44" s="69"/>
      <c r="V44" s="492"/>
    </row>
    <row r="45" spans="1:22" s="335" customFormat="1" x14ac:dyDescent="0.25">
      <c r="A45" s="336" t="s">
        <v>118</v>
      </c>
      <c r="B45" s="359">
        <f t="shared" si="34"/>
        <v>3</v>
      </c>
      <c r="C45" s="418"/>
      <c r="D45" s="314">
        <f t="shared" si="32"/>
        <v>0</v>
      </c>
      <c r="E45" s="84"/>
      <c r="F45" s="314"/>
      <c r="G45" s="81"/>
      <c r="H45" s="314"/>
      <c r="I45" s="33">
        <f>K45+L45+M45+N45+Q45+R45+O45+P45</f>
        <v>3</v>
      </c>
      <c r="J45" s="315">
        <f t="shared" si="7"/>
        <v>1</v>
      </c>
      <c r="K45" s="61">
        <v>1</v>
      </c>
      <c r="L45" s="10">
        <v>1</v>
      </c>
      <c r="M45" s="10"/>
      <c r="N45" s="10"/>
      <c r="O45" s="10"/>
      <c r="P45" s="484">
        <v>1</v>
      </c>
      <c r="Q45" s="10"/>
      <c r="R45" s="10"/>
      <c r="S45" s="33">
        <f t="shared" si="57"/>
        <v>3</v>
      </c>
      <c r="T45" s="315">
        <f t="shared" si="33"/>
        <v>1</v>
      </c>
      <c r="U45" s="81"/>
      <c r="V45" s="493"/>
    </row>
    <row r="46" spans="1:22" s="328" customFormat="1" x14ac:dyDescent="0.25">
      <c r="A46" s="327" t="s">
        <v>120</v>
      </c>
      <c r="B46" s="33">
        <f>B47+B48+B49+B50+B51+B52+B54+B53+B55</f>
        <v>25</v>
      </c>
      <c r="C46" s="33">
        <f>C47+C48+C49+C50+C51+C52+C54+C53+C55</f>
        <v>19</v>
      </c>
      <c r="D46" s="314">
        <f t="shared" si="32"/>
        <v>0.76</v>
      </c>
      <c r="E46" s="33">
        <f>E47+E48+E49+E50+E51+E52+E54+E53+E55</f>
        <v>10</v>
      </c>
      <c r="F46" s="314">
        <f t="shared" si="36"/>
        <v>0.52631578947368418</v>
      </c>
      <c r="G46" s="33">
        <f>G47+G48+G49+G50+G51+G52+G54+G53+G55</f>
        <v>9</v>
      </c>
      <c r="H46" s="314">
        <f t="shared" si="37"/>
        <v>0.47368421052631576</v>
      </c>
      <c r="I46" s="33">
        <f t="shared" ref="I46:I56" si="60">K46+L46+M46+N46+Q46+R46</f>
        <v>6</v>
      </c>
      <c r="J46" s="314">
        <f t="shared" si="7"/>
        <v>0.24</v>
      </c>
      <c r="K46" s="33">
        <f t="shared" ref="K46:R46" si="61">K47+K48+K49+K50+K51+K52+K54+K53+K55</f>
        <v>2</v>
      </c>
      <c r="L46" s="33">
        <f t="shared" si="61"/>
        <v>0</v>
      </c>
      <c r="M46" s="33">
        <f t="shared" si="61"/>
        <v>0</v>
      </c>
      <c r="N46" s="33">
        <f t="shared" si="61"/>
        <v>0</v>
      </c>
      <c r="O46" s="33">
        <f t="shared" si="61"/>
        <v>0</v>
      </c>
      <c r="P46" s="33">
        <f t="shared" ref="P46" si="62">P47+P48+P49+P50+P51+P52+P54+P53+P55</f>
        <v>0</v>
      </c>
      <c r="Q46" s="33">
        <f t="shared" si="61"/>
        <v>0</v>
      </c>
      <c r="R46" s="33">
        <f t="shared" si="61"/>
        <v>4</v>
      </c>
      <c r="S46" s="33">
        <f t="shared" si="57"/>
        <v>25</v>
      </c>
      <c r="T46" s="315">
        <f t="shared" si="33"/>
        <v>1</v>
      </c>
      <c r="U46" s="69"/>
      <c r="V46" s="492"/>
    </row>
    <row r="47" spans="1:22" s="335" customFormat="1" ht="14.25" customHeight="1" x14ac:dyDescent="0.25">
      <c r="A47" s="70" t="s">
        <v>121</v>
      </c>
      <c r="B47" s="359">
        <f t="shared" si="34"/>
        <v>2</v>
      </c>
      <c r="C47" s="501">
        <f t="shared" ref="C47:C55" si="63">E47+G47</f>
        <v>2</v>
      </c>
      <c r="D47" s="314"/>
      <c r="E47" s="61">
        <v>2</v>
      </c>
      <c r="F47" s="315">
        <f t="shared" si="36"/>
        <v>1</v>
      </c>
      <c r="G47" s="61"/>
      <c r="H47" s="314">
        <f t="shared" si="37"/>
        <v>0</v>
      </c>
      <c r="I47" s="33">
        <f t="shared" ref="I47:I55" si="64">K47+L47+M47+N47+Q47+R47+O47+P47</f>
        <v>0</v>
      </c>
      <c r="J47" s="314">
        <f t="shared" si="7"/>
        <v>0</v>
      </c>
      <c r="K47" s="61"/>
      <c r="L47" s="61"/>
      <c r="M47" s="61"/>
      <c r="N47" s="61"/>
      <c r="O47" s="61"/>
      <c r="P47" s="61"/>
      <c r="Q47" s="61"/>
      <c r="R47" s="61"/>
      <c r="S47" s="33">
        <f t="shared" si="57"/>
        <v>2</v>
      </c>
      <c r="T47" s="315">
        <f t="shared" si="33"/>
        <v>1</v>
      </c>
      <c r="U47" s="81"/>
      <c r="V47" s="493"/>
    </row>
    <row r="48" spans="1:22" s="335" customFormat="1" ht="22.5" x14ac:dyDescent="0.25">
      <c r="A48" s="336" t="s">
        <v>123</v>
      </c>
      <c r="B48" s="359">
        <f t="shared" si="34"/>
        <v>5</v>
      </c>
      <c r="C48" s="501">
        <f t="shared" si="63"/>
        <v>2</v>
      </c>
      <c r="D48" s="314">
        <f t="shared" si="32"/>
        <v>0.4</v>
      </c>
      <c r="E48" s="332">
        <v>2</v>
      </c>
      <c r="F48" s="315">
        <f t="shared" si="36"/>
        <v>1</v>
      </c>
      <c r="G48" s="81"/>
      <c r="H48" s="314">
        <f t="shared" si="37"/>
        <v>0</v>
      </c>
      <c r="I48" s="33">
        <f t="shared" si="64"/>
        <v>3</v>
      </c>
      <c r="J48" s="314">
        <f t="shared" si="7"/>
        <v>0.6</v>
      </c>
      <c r="K48" s="61">
        <v>1</v>
      </c>
      <c r="L48" s="10"/>
      <c r="M48" s="10"/>
      <c r="N48" s="10"/>
      <c r="O48" s="10"/>
      <c r="P48" s="484"/>
      <c r="Q48" s="10"/>
      <c r="R48" s="10">
        <v>2</v>
      </c>
      <c r="S48" s="33">
        <f t="shared" si="57"/>
        <v>5</v>
      </c>
      <c r="T48" s="315">
        <f t="shared" si="33"/>
        <v>1</v>
      </c>
      <c r="U48" s="81"/>
      <c r="V48" s="493"/>
    </row>
    <row r="49" spans="1:22" s="335" customFormat="1" ht="22.5" x14ac:dyDescent="0.25">
      <c r="A49" s="336" t="s">
        <v>124</v>
      </c>
      <c r="B49" s="359">
        <f t="shared" si="34"/>
        <v>1</v>
      </c>
      <c r="C49" s="501">
        <f t="shared" si="63"/>
        <v>1</v>
      </c>
      <c r="D49" s="315">
        <f t="shared" si="32"/>
        <v>1</v>
      </c>
      <c r="E49" s="332">
        <v>1</v>
      </c>
      <c r="F49" s="315">
        <f t="shared" si="36"/>
        <v>1</v>
      </c>
      <c r="G49" s="81"/>
      <c r="H49" s="314">
        <f t="shared" si="37"/>
        <v>0</v>
      </c>
      <c r="I49" s="33">
        <f t="shared" si="64"/>
        <v>0</v>
      </c>
      <c r="J49" s="314">
        <f t="shared" si="7"/>
        <v>0</v>
      </c>
      <c r="K49" s="61"/>
      <c r="L49" s="10"/>
      <c r="M49" s="10"/>
      <c r="N49" s="10"/>
      <c r="O49" s="10"/>
      <c r="P49" s="484"/>
      <c r="Q49" s="10"/>
      <c r="R49" s="10"/>
      <c r="S49" s="33">
        <f t="shared" si="57"/>
        <v>1</v>
      </c>
      <c r="T49" s="315">
        <f t="shared" ref="T49:T80" si="65">S49/B49</f>
        <v>1</v>
      </c>
      <c r="U49" s="81"/>
      <c r="V49" s="493"/>
    </row>
    <row r="50" spans="1:22" s="335" customFormat="1" ht="12.75" customHeight="1" x14ac:dyDescent="0.25">
      <c r="A50" s="336" t="s">
        <v>122</v>
      </c>
      <c r="B50" s="359">
        <f t="shared" si="34"/>
        <v>3</v>
      </c>
      <c r="C50" s="501">
        <f t="shared" si="63"/>
        <v>1</v>
      </c>
      <c r="D50" s="314">
        <f t="shared" si="32"/>
        <v>0.33333333333333331</v>
      </c>
      <c r="E50" s="418"/>
      <c r="F50" s="314">
        <f t="shared" si="36"/>
        <v>0</v>
      </c>
      <c r="G50" s="81" t="s">
        <v>38</v>
      </c>
      <c r="H50" s="315">
        <f t="shared" si="37"/>
        <v>1</v>
      </c>
      <c r="I50" s="33">
        <f t="shared" si="64"/>
        <v>2</v>
      </c>
      <c r="J50" s="314">
        <f t="shared" si="7"/>
        <v>0.66666666666666663</v>
      </c>
      <c r="K50" s="61"/>
      <c r="L50" s="10"/>
      <c r="M50" s="10"/>
      <c r="N50" s="10"/>
      <c r="O50" s="10"/>
      <c r="P50" s="484"/>
      <c r="Q50" s="10"/>
      <c r="R50" s="10">
        <v>2</v>
      </c>
      <c r="S50" s="33">
        <f t="shared" si="57"/>
        <v>3</v>
      </c>
      <c r="T50" s="315">
        <f t="shared" si="65"/>
        <v>1</v>
      </c>
      <c r="U50" s="81"/>
      <c r="V50" s="493"/>
    </row>
    <row r="51" spans="1:22" s="335" customFormat="1" ht="27" customHeight="1" x14ac:dyDescent="0.25">
      <c r="A51" s="341" t="s">
        <v>125</v>
      </c>
      <c r="B51" s="359">
        <f t="shared" si="34"/>
        <v>2</v>
      </c>
      <c r="C51" s="501">
        <f t="shared" si="63"/>
        <v>2</v>
      </c>
      <c r="D51" s="315">
        <f t="shared" si="32"/>
        <v>1</v>
      </c>
      <c r="E51" s="16"/>
      <c r="F51" s="314">
        <f t="shared" si="36"/>
        <v>0</v>
      </c>
      <c r="G51" s="333" t="s">
        <v>39</v>
      </c>
      <c r="H51" s="315">
        <f t="shared" si="37"/>
        <v>1</v>
      </c>
      <c r="I51" s="33">
        <f t="shared" si="64"/>
        <v>0</v>
      </c>
      <c r="J51" s="314">
        <f t="shared" si="7"/>
        <v>0</v>
      </c>
      <c r="K51" s="359"/>
      <c r="L51" s="419"/>
      <c r="M51" s="419"/>
      <c r="N51" s="419"/>
      <c r="O51" s="419"/>
      <c r="P51" s="424"/>
      <c r="Q51" s="419"/>
      <c r="R51" s="419"/>
      <c r="S51" s="33">
        <f t="shared" si="57"/>
        <v>2</v>
      </c>
      <c r="T51" s="315">
        <f t="shared" si="65"/>
        <v>1</v>
      </c>
      <c r="U51" s="81"/>
      <c r="V51" s="493"/>
    </row>
    <row r="52" spans="1:22" s="335" customFormat="1" ht="22.5" x14ac:dyDescent="0.25">
      <c r="A52" s="336" t="s">
        <v>126</v>
      </c>
      <c r="B52" s="359">
        <f t="shared" si="34"/>
        <v>2</v>
      </c>
      <c r="C52" s="501">
        <f t="shared" si="63"/>
        <v>2</v>
      </c>
      <c r="D52" s="315">
        <f t="shared" si="32"/>
        <v>1</v>
      </c>
      <c r="E52" s="418">
        <v>2</v>
      </c>
      <c r="F52" s="315">
        <f t="shared" si="36"/>
        <v>1</v>
      </c>
      <c r="G52" s="81"/>
      <c r="H52" s="314">
        <f t="shared" si="37"/>
        <v>0</v>
      </c>
      <c r="I52" s="33">
        <f t="shared" si="64"/>
        <v>0</v>
      </c>
      <c r="J52" s="314">
        <f t="shared" si="7"/>
        <v>0</v>
      </c>
      <c r="K52" s="61"/>
      <c r="L52" s="10"/>
      <c r="M52" s="10"/>
      <c r="N52" s="10"/>
      <c r="O52" s="10"/>
      <c r="P52" s="484"/>
      <c r="Q52" s="10"/>
      <c r="R52" s="10"/>
      <c r="S52" s="33">
        <f t="shared" si="57"/>
        <v>2</v>
      </c>
      <c r="T52" s="315">
        <f t="shared" si="65"/>
        <v>1</v>
      </c>
      <c r="U52" s="81"/>
      <c r="V52" s="493"/>
    </row>
    <row r="53" spans="1:22" s="335" customFormat="1" ht="22.5" x14ac:dyDescent="0.25">
      <c r="A53" s="50" t="s">
        <v>127</v>
      </c>
      <c r="B53" s="359">
        <f t="shared" si="34"/>
        <v>4</v>
      </c>
      <c r="C53" s="501">
        <f t="shared" si="63"/>
        <v>3</v>
      </c>
      <c r="D53" s="314">
        <f t="shared" si="32"/>
        <v>0.75</v>
      </c>
      <c r="E53" s="418">
        <v>2</v>
      </c>
      <c r="F53" s="314">
        <f t="shared" si="36"/>
        <v>0.66666666666666663</v>
      </c>
      <c r="G53" s="81" t="s">
        <v>38</v>
      </c>
      <c r="H53" s="314"/>
      <c r="I53" s="33">
        <f t="shared" si="64"/>
        <v>1</v>
      </c>
      <c r="J53" s="314">
        <f t="shared" si="7"/>
        <v>0.25</v>
      </c>
      <c r="K53" s="61">
        <v>1</v>
      </c>
      <c r="L53" s="10"/>
      <c r="M53" s="10"/>
      <c r="N53" s="10"/>
      <c r="O53" s="10"/>
      <c r="P53" s="484"/>
      <c r="Q53" s="10"/>
      <c r="R53" s="10"/>
      <c r="S53" s="33">
        <f t="shared" si="57"/>
        <v>4</v>
      </c>
      <c r="T53" s="315">
        <f t="shared" si="65"/>
        <v>1</v>
      </c>
      <c r="U53" s="81"/>
      <c r="V53" s="493"/>
    </row>
    <row r="54" spans="1:22" s="335" customFormat="1" ht="22.5" x14ac:dyDescent="0.25">
      <c r="A54" s="336" t="s">
        <v>128</v>
      </c>
      <c r="B54" s="359">
        <f t="shared" si="34"/>
        <v>4</v>
      </c>
      <c r="C54" s="501">
        <f t="shared" si="63"/>
        <v>4</v>
      </c>
      <c r="D54" s="315">
        <f t="shared" si="32"/>
        <v>1</v>
      </c>
      <c r="E54" s="418">
        <v>1</v>
      </c>
      <c r="F54" s="314">
        <f t="shared" si="36"/>
        <v>0.25</v>
      </c>
      <c r="G54" s="81" t="s">
        <v>40</v>
      </c>
      <c r="H54" s="315">
        <f t="shared" si="37"/>
        <v>0.75</v>
      </c>
      <c r="I54" s="33">
        <f t="shared" si="64"/>
        <v>0</v>
      </c>
      <c r="J54" s="314">
        <f t="shared" si="7"/>
        <v>0</v>
      </c>
      <c r="K54" s="61"/>
      <c r="L54" s="10"/>
      <c r="M54" s="10"/>
      <c r="N54" s="10"/>
      <c r="O54" s="10"/>
      <c r="P54" s="484"/>
      <c r="Q54" s="10"/>
      <c r="R54" s="10"/>
      <c r="S54" s="33">
        <f t="shared" si="57"/>
        <v>4</v>
      </c>
      <c r="T54" s="315">
        <f t="shared" si="65"/>
        <v>1</v>
      </c>
      <c r="U54" s="81"/>
      <c r="V54" s="493"/>
    </row>
    <row r="55" spans="1:22" s="335" customFormat="1" x14ac:dyDescent="0.25">
      <c r="A55" s="50" t="s">
        <v>129</v>
      </c>
      <c r="B55" s="359">
        <f t="shared" si="34"/>
        <v>2</v>
      </c>
      <c r="C55" s="501">
        <f t="shared" si="63"/>
        <v>2</v>
      </c>
      <c r="D55" s="315">
        <f t="shared" si="32"/>
        <v>1</v>
      </c>
      <c r="E55" s="418"/>
      <c r="F55" s="314">
        <f t="shared" si="36"/>
        <v>0</v>
      </c>
      <c r="G55" s="81" t="s">
        <v>39</v>
      </c>
      <c r="H55" s="315">
        <f t="shared" si="37"/>
        <v>1</v>
      </c>
      <c r="I55" s="33">
        <f t="shared" si="64"/>
        <v>0</v>
      </c>
      <c r="J55" s="314">
        <f t="shared" si="7"/>
        <v>0</v>
      </c>
      <c r="K55" s="61"/>
      <c r="L55" s="10"/>
      <c r="M55" s="10"/>
      <c r="N55" s="10"/>
      <c r="O55" s="10"/>
      <c r="P55" s="484"/>
      <c r="Q55" s="10"/>
      <c r="R55" s="10"/>
      <c r="S55" s="33">
        <f t="shared" si="57"/>
        <v>2</v>
      </c>
      <c r="T55" s="315">
        <f t="shared" si="65"/>
        <v>1</v>
      </c>
      <c r="U55" s="81"/>
      <c r="V55" s="493"/>
    </row>
    <row r="56" spans="1:22" s="328" customFormat="1" x14ac:dyDescent="0.25">
      <c r="A56" s="327" t="s">
        <v>131</v>
      </c>
      <c r="B56" s="33">
        <f>B57</f>
        <v>4</v>
      </c>
      <c r="C56" s="33">
        <f>C57</f>
        <v>2</v>
      </c>
      <c r="D56" s="314">
        <f t="shared" si="32"/>
        <v>0.5</v>
      </c>
      <c r="E56" s="33">
        <f>E57</f>
        <v>1</v>
      </c>
      <c r="F56" s="314">
        <f t="shared" si="36"/>
        <v>0.5</v>
      </c>
      <c r="G56" s="33" t="str">
        <f>G57</f>
        <v>1</v>
      </c>
      <c r="H56" s="314">
        <f t="shared" si="37"/>
        <v>0.5</v>
      </c>
      <c r="I56" s="33">
        <f t="shared" si="60"/>
        <v>2</v>
      </c>
      <c r="J56" s="314">
        <f t="shared" si="7"/>
        <v>0.5</v>
      </c>
      <c r="K56" s="33">
        <f t="shared" ref="K56:R56" si="66">K57</f>
        <v>0</v>
      </c>
      <c r="L56" s="33">
        <f t="shared" si="66"/>
        <v>0</v>
      </c>
      <c r="M56" s="33">
        <f t="shared" si="66"/>
        <v>0</v>
      </c>
      <c r="N56" s="33">
        <f t="shared" si="66"/>
        <v>0</v>
      </c>
      <c r="O56" s="33">
        <f t="shared" si="66"/>
        <v>0</v>
      </c>
      <c r="P56" s="33">
        <f t="shared" si="66"/>
        <v>0</v>
      </c>
      <c r="Q56" s="33">
        <f t="shared" si="66"/>
        <v>0</v>
      </c>
      <c r="R56" s="33">
        <f t="shared" si="66"/>
        <v>2</v>
      </c>
      <c r="S56" s="33">
        <f t="shared" si="57"/>
        <v>4</v>
      </c>
      <c r="T56" s="315">
        <f t="shared" si="65"/>
        <v>1</v>
      </c>
      <c r="U56" s="69"/>
      <c r="V56" s="492"/>
    </row>
    <row r="57" spans="1:22" s="335" customFormat="1" x14ac:dyDescent="0.25">
      <c r="A57" s="336" t="s">
        <v>132</v>
      </c>
      <c r="B57" s="359">
        <f t="shared" si="34"/>
        <v>4</v>
      </c>
      <c r="C57" s="501">
        <f>E57+G57</f>
        <v>2</v>
      </c>
      <c r="D57" s="314">
        <f t="shared" si="32"/>
        <v>0.5</v>
      </c>
      <c r="E57" s="84">
        <v>1</v>
      </c>
      <c r="F57" s="314">
        <f t="shared" si="36"/>
        <v>0.5</v>
      </c>
      <c r="G57" s="81" t="s">
        <v>38</v>
      </c>
      <c r="H57" s="314">
        <f t="shared" si="37"/>
        <v>0.5</v>
      </c>
      <c r="I57" s="33">
        <f>K57+L57+M57+N57+Q57+R57+O57+P57</f>
        <v>2</v>
      </c>
      <c r="J57" s="314">
        <f t="shared" si="7"/>
        <v>0.5</v>
      </c>
      <c r="K57" s="61"/>
      <c r="L57" s="10"/>
      <c r="M57" s="10"/>
      <c r="N57" s="10"/>
      <c r="O57" s="10"/>
      <c r="P57" s="484"/>
      <c r="Q57" s="10"/>
      <c r="R57" s="10">
        <v>2</v>
      </c>
      <c r="S57" s="33">
        <f t="shared" si="57"/>
        <v>4</v>
      </c>
      <c r="T57" s="315">
        <f t="shared" si="65"/>
        <v>1</v>
      </c>
      <c r="U57" s="81"/>
      <c r="V57" s="493"/>
    </row>
    <row r="58" spans="1:22" s="328" customFormat="1" ht="10.5" x14ac:dyDescent="0.25">
      <c r="A58" s="342" t="s">
        <v>134</v>
      </c>
      <c r="B58" s="33">
        <f>B59+B61+B60</f>
        <v>5</v>
      </c>
      <c r="C58" s="33">
        <f>C59+C61+C60</f>
        <v>2</v>
      </c>
      <c r="D58" s="314">
        <f t="shared" si="32"/>
        <v>0.4</v>
      </c>
      <c r="E58" s="33">
        <f>E59+E61+E60</f>
        <v>1</v>
      </c>
      <c r="F58" s="315">
        <f t="shared" si="36"/>
        <v>0.5</v>
      </c>
      <c r="G58" s="33">
        <f>G59+G61+G60</f>
        <v>1</v>
      </c>
      <c r="H58" s="314">
        <f t="shared" si="37"/>
        <v>0.5</v>
      </c>
      <c r="I58" s="33">
        <f>I59+I61+I60</f>
        <v>3</v>
      </c>
      <c r="J58" s="314">
        <f t="shared" si="7"/>
        <v>0.6</v>
      </c>
      <c r="K58" s="33">
        <f t="shared" ref="K58:R58" si="67">K59+K61+K60</f>
        <v>0</v>
      </c>
      <c r="L58" s="33">
        <f t="shared" si="67"/>
        <v>0</v>
      </c>
      <c r="M58" s="33">
        <f t="shared" si="67"/>
        <v>0</v>
      </c>
      <c r="N58" s="33">
        <f t="shared" si="67"/>
        <v>0</v>
      </c>
      <c r="O58" s="33">
        <f t="shared" si="67"/>
        <v>0</v>
      </c>
      <c r="P58" s="33">
        <f t="shared" ref="P58" si="68">P59+P61+P60</f>
        <v>0</v>
      </c>
      <c r="Q58" s="33">
        <f t="shared" si="67"/>
        <v>0</v>
      </c>
      <c r="R58" s="33">
        <f t="shared" si="67"/>
        <v>3</v>
      </c>
      <c r="S58" s="33">
        <f>S59+S61+S60</f>
        <v>5</v>
      </c>
      <c r="T58" s="315">
        <f t="shared" si="65"/>
        <v>1</v>
      </c>
      <c r="U58" s="69"/>
      <c r="V58" s="492"/>
    </row>
    <row r="59" spans="1:22" s="335" customFormat="1" ht="13.5" customHeight="1" x14ac:dyDescent="0.25">
      <c r="A59" s="336" t="s">
        <v>135</v>
      </c>
      <c r="B59" s="359">
        <f t="shared" si="34"/>
        <v>2</v>
      </c>
      <c r="C59" s="501">
        <f t="shared" ref="C59:C60" si="69">E59+G59</f>
        <v>1</v>
      </c>
      <c r="D59" s="314">
        <f t="shared" si="32"/>
        <v>0.5</v>
      </c>
      <c r="E59" s="84"/>
      <c r="F59" s="314">
        <f t="shared" si="36"/>
        <v>0</v>
      </c>
      <c r="G59" s="81" t="s">
        <v>38</v>
      </c>
      <c r="H59" s="315">
        <f t="shared" si="37"/>
        <v>1</v>
      </c>
      <c r="I59" s="33">
        <f t="shared" ref="I59:I61" si="70">K59+L59+M59+N59+Q59+R59+O59+P59</f>
        <v>1</v>
      </c>
      <c r="J59" s="314">
        <f t="shared" si="7"/>
        <v>0.5</v>
      </c>
      <c r="K59" s="61"/>
      <c r="L59" s="10"/>
      <c r="M59" s="10"/>
      <c r="N59" s="10"/>
      <c r="O59" s="10"/>
      <c r="P59" s="484"/>
      <c r="Q59" s="10"/>
      <c r="R59" s="10">
        <v>1</v>
      </c>
      <c r="S59" s="33">
        <f>C59+I59</f>
        <v>2</v>
      </c>
      <c r="T59" s="315">
        <f t="shared" si="65"/>
        <v>1</v>
      </c>
      <c r="U59" s="81"/>
      <c r="V59" s="493"/>
    </row>
    <row r="60" spans="1:22" s="335" customFormat="1" ht="37.5" customHeight="1" x14ac:dyDescent="0.25">
      <c r="A60" s="64" t="s">
        <v>138</v>
      </c>
      <c r="B60" s="359">
        <f t="shared" si="34"/>
        <v>2</v>
      </c>
      <c r="C60" s="501">
        <f t="shared" si="69"/>
        <v>1</v>
      </c>
      <c r="D60" s="314">
        <f t="shared" si="32"/>
        <v>0.5</v>
      </c>
      <c r="E60" s="84">
        <v>1</v>
      </c>
      <c r="F60" s="315">
        <f t="shared" si="36"/>
        <v>1</v>
      </c>
      <c r="G60" s="81"/>
      <c r="H60" s="314">
        <f t="shared" si="37"/>
        <v>0</v>
      </c>
      <c r="I60" s="33">
        <f t="shared" si="70"/>
        <v>1</v>
      </c>
      <c r="J60" s="314">
        <f t="shared" si="7"/>
        <v>0.5</v>
      </c>
      <c r="K60" s="61"/>
      <c r="L60" s="10"/>
      <c r="M60" s="10"/>
      <c r="N60" s="10"/>
      <c r="O60" s="10"/>
      <c r="P60" s="484"/>
      <c r="Q60" s="10"/>
      <c r="R60" s="10">
        <v>1</v>
      </c>
      <c r="S60" s="33">
        <f>C60+I60</f>
        <v>2</v>
      </c>
      <c r="T60" s="315">
        <f t="shared" si="65"/>
        <v>1</v>
      </c>
      <c r="U60" s="81"/>
      <c r="V60" s="493"/>
    </row>
    <row r="61" spans="1:22" s="335" customFormat="1" ht="22.5" x14ac:dyDescent="0.25">
      <c r="A61" s="64" t="s">
        <v>139</v>
      </c>
      <c r="B61" s="359">
        <f t="shared" si="34"/>
        <v>1</v>
      </c>
      <c r="C61" s="418"/>
      <c r="D61" s="314">
        <f t="shared" si="32"/>
        <v>0</v>
      </c>
      <c r="E61" s="84"/>
      <c r="F61" s="314"/>
      <c r="G61" s="81"/>
      <c r="H61" s="314"/>
      <c r="I61" s="33">
        <f t="shared" si="70"/>
        <v>1</v>
      </c>
      <c r="J61" s="315">
        <f t="shared" si="7"/>
        <v>1</v>
      </c>
      <c r="K61" s="61"/>
      <c r="L61" s="10"/>
      <c r="M61" s="10"/>
      <c r="N61" s="10"/>
      <c r="O61" s="10"/>
      <c r="P61" s="484"/>
      <c r="Q61" s="10"/>
      <c r="R61" s="10">
        <v>1</v>
      </c>
      <c r="S61" s="33">
        <f>C61+I61</f>
        <v>1</v>
      </c>
      <c r="T61" s="315">
        <f t="shared" si="65"/>
        <v>1</v>
      </c>
      <c r="U61" s="81"/>
      <c r="V61" s="493"/>
    </row>
    <row r="62" spans="1:22" s="328" customFormat="1" x14ac:dyDescent="0.25">
      <c r="A62" s="327" t="s">
        <v>141</v>
      </c>
      <c r="B62" s="33">
        <f>B63</f>
        <v>2</v>
      </c>
      <c r="C62" s="33" t="str">
        <f>C63</f>
        <v>1</v>
      </c>
      <c r="D62" s="315">
        <f t="shared" si="32"/>
        <v>0.5</v>
      </c>
      <c r="E62" s="33">
        <f>E63</f>
        <v>1</v>
      </c>
      <c r="F62" s="315">
        <f t="shared" si="36"/>
        <v>1</v>
      </c>
      <c r="G62" s="33">
        <f>G63</f>
        <v>0</v>
      </c>
      <c r="H62" s="314">
        <f t="shared" si="37"/>
        <v>0</v>
      </c>
      <c r="I62" s="33">
        <f>I63</f>
        <v>1</v>
      </c>
      <c r="J62" s="314">
        <f t="shared" si="7"/>
        <v>0.5</v>
      </c>
      <c r="K62" s="33">
        <f t="shared" ref="K62:R62" si="71">K63</f>
        <v>0</v>
      </c>
      <c r="L62" s="33">
        <f t="shared" si="71"/>
        <v>0</v>
      </c>
      <c r="M62" s="33">
        <f t="shared" si="71"/>
        <v>0</v>
      </c>
      <c r="N62" s="33">
        <f t="shared" si="71"/>
        <v>0</v>
      </c>
      <c r="O62" s="33">
        <f t="shared" si="71"/>
        <v>0</v>
      </c>
      <c r="P62" s="33">
        <f t="shared" si="71"/>
        <v>1</v>
      </c>
      <c r="Q62" s="33">
        <f t="shared" si="71"/>
        <v>0</v>
      </c>
      <c r="R62" s="33">
        <f t="shared" si="71"/>
        <v>0</v>
      </c>
      <c r="S62" s="33">
        <f>C62+I62</f>
        <v>2</v>
      </c>
      <c r="T62" s="315">
        <f t="shared" si="65"/>
        <v>1</v>
      </c>
      <c r="U62" s="69"/>
      <c r="V62" s="492"/>
    </row>
    <row r="63" spans="1:22" s="335" customFormat="1" x14ac:dyDescent="0.25">
      <c r="A63" s="336" t="s">
        <v>142</v>
      </c>
      <c r="B63" s="359">
        <f t="shared" si="34"/>
        <v>2</v>
      </c>
      <c r="C63" s="501" t="s">
        <v>38</v>
      </c>
      <c r="D63" s="315">
        <f t="shared" si="32"/>
        <v>0.5</v>
      </c>
      <c r="E63" s="84">
        <v>1</v>
      </c>
      <c r="F63" s="315">
        <f t="shared" si="36"/>
        <v>1</v>
      </c>
      <c r="G63" s="81"/>
      <c r="H63" s="314">
        <f t="shared" si="37"/>
        <v>0</v>
      </c>
      <c r="I63" s="33">
        <f>K63+L63+M63+N63+Q63+R63+O63+P63</f>
        <v>1</v>
      </c>
      <c r="J63" s="314">
        <f t="shared" si="7"/>
        <v>0.5</v>
      </c>
      <c r="K63" s="61"/>
      <c r="L63" s="10"/>
      <c r="M63" s="10"/>
      <c r="N63" s="10"/>
      <c r="O63" s="10"/>
      <c r="P63" s="484">
        <v>1</v>
      </c>
      <c r="Q63" s="10"/>
      <c r="R63" s="10"/>
      <c r="S63" s="33">
        <f>C63+I63</f>
        <v>2</v>
      </c>
      <c r="T63" s="315">
        <f t="shared" si="65"/>
        <v>1</v>
      </c>
      <c r="U63" s="61"/>
      <c r="V63" s="493"/>
    </row>
    <row r="64" spans="1:22" s="328" customFormat="1" x14ac:dyDescent="0.25">
      <c r="A64" s="327" t="s">
        <v>146</v>
      </c>
      <c r="B64" s="33">
        <f>B65+B66+B67</f>
        <v>14</v>
      </c>
      <c r="C64" s="33">
        <f>C65+C66+C67</f>
        <v>14</v>
      </c>
      <c r="D64" s="315">
        <f t="shared" si="32"/>
        <v>1</v>
      </c>
      <c r="E64" s="33">
        <f>E65+E66+E67</f>
        <v>14</v>
      </c>
      <c r="F64" s="314">
        <v>0</v>
      </c>
      <c r="G64" s="33">
        <f>G65+G66+G67</f>
        <v>0</v>
      </c>
      <c r="H64" s="314">
        <v>0</v>
      </c>
      <c r="I64" s="33">
        <f>I65+I66+I67</f>
        <v>0</v>
      </c>
      <c r="J64" s="314">
        <f t="shared" si="7"/>
        <v>0</v>
      </c>
      <c r="K64" s="33">
        <f t="shared" ref="K64:R64" si="72">K65+K66+K67</f>
        <v>0</v>
      </c>
      <c r="L64" s="33">
        <f t="shared" si="72"/>
        <v>0</v>
      </c>
      <c r="M64" s="33">
        <f t="shared" si="72"/>
        <v>0</v>
      </c>
      <c r="N64" s="33">
        <f t="shared" si="72"/>
        <v>0</v>
      </c>
      <c r="O64" s="33">
        <f t="shared" si="72"/>
        <v>0</v>
      </c>
      <c r="P64" s="33">
        <f t="shared" ref="P64" si="73">P65+P66+P67</f>
        <v>0</v>
      </c>
      <c r="Q64" s="33">
        <f t="shared" si="72"/>
        <v>0</v>
      </c>
      <c r="R64" s="33">
        <f t="shared" si="72"/>
        <v>0</v>
      </c>
      <c r="S64" s="33">
        <f>S65+S66+S67</f>
        <v>14</v>
      </c>
      <c r="T64" s="315">
        <f t="shared" si="65"/>
        <v>1</v>
      </c>
      <c r="U64" s="69"/>
      <c r="V64" s="492"/>
    </row>
    <row r="65" spans="1:22" s="335" customFormat="1" x14ac:dyDescent="0.25">
      <c r="A65" s="336" t="s">
        <v>147</v>
      </c>
      <c r="B65" s="359">
        <f t="shared" si="34"/>
        <v>8</v>
      </c>
      <c r="C65" s="418">
        <v>8</v>
      </c>
      <c r="D65" s="315">
        <f t="shared" si="32"/>
        <v>1</v>
      </c>
      <c r="E65" s="418">
        <v>8</v>
      </c>
      <c r="F65" s="314">
        <v>0</v>
      </c>
      <c r="G65" s="81"/>
      <c r="H65" s="314">
        <v>0</v>
      </c>
      <c r="I65" s="33">
        <f t="shared" ref="I65:I67" si="74">K65+L65+M65+N65+Q65+R65+O65+P65</f>
        <v>0</v>
      </c>
      <c r="J65" s="314">
        <f t="shared" si="7"/>
        <v>0</v>
      </c>
      <c r="K65" s="61"/>
      <c r="L65" s="10"/>
      <c r="M65" s="10"/>
      <c r="N65" s="10"/>
      <c r="O65" s="10"/>
      <c r="P65" s="484"/>
      <c r="Q65" s="10"/>
      <c r="R65" s="10"/>
      <c r="S65" s="33">
        <f>C65</f>
        <v>8</v>
      </c>
      <c r="T65" s="315">
        <f t="shared" si="65"/>
        <v>1</v>
      </c>
      <c r="U65" s="81"/>
      <c r="V65" s="493"/>
    </row>
    <row r="66" spans="1:22" s="335" customFormat="1" x14ac:dyDescent="0.25">
      <c r="A66" s="336" t="s">
        <v>149</v>
      </c>
      <c r="B66" s="359">
        <f t="shared" si="34"/>
        <v>5</v>
      </c>
      <c r="C66" s="418">
        <v>5</v>
      </c>
      <c r="D66" s="315">
        <f t="shared" si="32"/>
        <v>1</v>
      </c>
      <c r="E66" s="418">
        <v>5</v>
      </c>
      <c r="F66" s="314">
        <v>0</v>
      </c>
      <c r="G66" s="81"/>
      <c r="H66" s="314">
        <v>0</v>
      </c>
      <c r="I66" s="33">
        <f t="shared" si="74"/>
        <v>0</v>
      </c>
      <c r="J66" s="314">
        <f t="shared" si="7"/>
        <v>0</v>
      </c>
      <c r="K66" s="61"/>
      <c r="L66" s="10"/>
      <c r="M66" s="10"/>
      <c r="N66" s="10"/>
      <c r="O66" s="10"/>
      <c r="P66" s="484"/>
      <c r="Q66" s="10"/>
      <c r="R66" s="10"/>
      <c r="S66" s="33">
        <f t="shared" ref="S66:S79" si="75">C66+I66</f>
        <v>5</v>
      </c>
      <c r="T66" s="315">
        <f t="shared" si="65"/>
        <v>1</v>
      </c>
      <c r="U66" s="81"/>
      <c r="V66" s="493"/>
    </row>
    <row r="67" spans="1:22" s="335" customFormat="1" x14ac:dyDescent="0.25">
      <c r="A67" s="70" t="s">
        <v>151</v>
      </c>
      <c r="B67" s="359">
        <f t="shared" si="34"/>
        <v>1</v>
      </c>
      <c r="C67" s="418">
        <v>1</v>
      </c>
      <c r="D67" s="315">
        <f t="shared" si="32"/>
        <v>1</v>
      </c>
      <c r="E67" s="418">
        <v>1</v>
      </c>
      <c r="F67" s="314">
        <v>0</v>
      </c>
      <c r="G67" s="81"/>
      <c r="H67" s="314">
        <v>0</v>
      </c>
      <c r="I67" s="33">
        <f t="shared" si="74"/>
        <v>0</v>
      </c>
      <c r="J67" s="314">
        <f t="shared" si="7"/>
        <v>0</v>
      </c>
      <c r="K67" s="61"/>
      <c r="L67" s="10"/>
      <c r="M67" s="10"/>
      <c r="N67" s="10"/>
      <c r="O67" s="10"/>
      <c r="P67" s="484"/>
      <c r="Q67" s="10"/>
      <c r="R67" s="10"/>
      <c r="S67" s="33">
        <f t="shared" si="75"/>
        <v>1</v>
      </c>
      <c r="T67" s="315">
        <f t="shared" si="65"/>
        <v>1</v>
      </c>
      <c r="U67" s="81"/>
      <c r="V67" s="493"/>
    </row>
    <row r="68" spans="1:22" s="328" customFormat="1" x14ac:dyDescent="0.25">
      <c r="A68" s="327" t="s">
        <v>152</v>
      </c>
      <c r="B68" s="33">
        <f>B70+B71+B72+B69</f>
        <v>6</v>
      </c>
      <c r="C68" s="33">
        <f>C70+C71+C72+C69</f>
        <v>3</v>
      </c>
      <c r="D68" s="314">
        <f t="shared" si="32"/>
        <v>0.5</v>
      </c>
      <c r="E68" s="33">
        <f>E70+E71+E72+E69</f>
        <v>1</v>
      </c>
      <c r="F68" s="314">
        <f t="shared" si="36"/>
        <v>0.33333333333333331</v>
      </c>
      <c r="G68" s="33">
        <f>G70+G71+G72+G69</f>
        <v>2</v>
      </c>
      <c r="H68" s="314">
        <f t="shared" si="37"/>
        <v>0.66666666666666663</v>
      </c>
      <c r="I68" s="33">
        <f>I70+I71+I72+I69</f>
        <v>3</v>
      </c>
      <c r="J68" s="314">
        <f t="shared" si="7"/>
        <v>0.5</v>
      </c>
      <c r="K68" s="33">
        <f t="shared" ref="K68:R68" si="76">K70+K71+K72+K69</f>
        <v>1</v>
      </c>
      <c r="L68" s="33">
        <f t="shared" si="76"/>
        <v>0</v>
      </c>
      <c r="M68" s="33">
        <f t="shared" si="76"/>
        <v>0</v>
      </c>
      <c r="N68" s="33">
        <f t="shared" si="76"/>
        <v>0</v>
      </c>
      <c r="O68" s="33">
        <f t="shared" si="76"/>
        <v>0</v>
      </c>
      <c r="P68" s="33">
        <f t="shared" ref="P68" si="77">P70+P71+P72+P69</f>
        <v>1</v>
      </c>
      <c r="Q68" s="33">
        <f t="shared" si="76"/>
        <v>0</v>
      </c>
      <c r="R68" s="33">
        <f t="shared" si="76"/>
        <v>1</v>
      </c>
      <c r="S68" s="33">
        <f t="shared" si="75"/>
        <v>6</v>
      </c>
      <c r="T68" s="315">
        <f t="shared" si="65"/>
        <v>1</v>
      </c>
      <c r="U68" s="69"/>
      <c r="V68" s="492"/>
    </row>
    <row r="69" spans="1:22" s="335" customFormat="1" ht="22.5" x14ac:dyDescent="0.25">
      <c r="A69" s="64" t="s">
        <v>72</v>
      </c>
      <c r="B69" s="359">
        <f t="shared" si="34"/>
        <v>2</v>
      </c>
      <c r="C69" s="501">
        <f>E69+G69</f>
        <v>2</v>
      </c>
      <c r="D69" s="315">
        <f t="shared" si="32"/>
        <v>1</v>
      </c>
      <c r="E69" s="61"/>
      <c r="F69" s="314">
        <f t="shared" si="36"/>
        <v>0</v>
      </c>
      <c r="G69" s="61">
        <v>2</v>
      </c>
      <c r="H69" s="315">
        <f t="shared" si="37"/>
        <v>1</v>
      </c>
      <c r="I69" s="33">
        <f t="shared" ref="I69:I72" si="78">K69+L69+M69+N69+Q69+R69+O69+P69</f>
        <v>0</v>
      </c>
      <c r="J69" s="314">
        <f t="shared" si="7"/>
        <v>0</v>
      </c>
      <c r="K69" s="61"/>
      <c r="L69" s="61"/>
      <c r="M69" s="61"/>
      <c r="N69" s="61"/>
      <c r="O69" s="61"/>
      <c r="P69" s="61"/>
      <c r="Q69" s="61"/>
      <c r="R69" s="61"/>
      <c r="S69" s="33">
        <f t="shared" si="75"/>
        <v>2</v>
      </c>
      <c r="T69" s="315">
        <f t="shared" si="65"/>
        <v>1</v>
      </c>
      <c r="U69" s="81"/>
      <c r="V69" s="493"/>
    </row>
    <row r="70" spans="1:22" s="335" customFormat="1" x14ac:dyDescent="0.25">
      <c r="A70" s="336" t="s">
        <v>155</v>
      </c>
      <c r="B70" s="359">
        <f t="shared" si="34"/>
        <v>2</v>
      </c>
      <c r="C70" s="418"/>
      <c r="D70" s="314">
        <f t="shared" si="32"/>
        <v>0</v>
      </c>
      <c r="E70" s="84"/>
      <c r="F70" s="314"/>
      <c r="G70" s="81"/>
      <c r="H70" s="314"/>
      <c r="I70" s="33">
        <f t="shared" si="78"/>
        <v>2</v>
      </c>
      <c r="J70" s="315">
        <f t="shared" si="7"/>
        <v>1</v>
      </c>
      <c r="K70" s="61">
        <v>1</v>
      </c>
      <c r="L70" s="10"/>
      <c r="M70" s="10"/>
      <c r="N70" s="10"/>
      <c r="O70" s="10"/>
      <c r="P70" s="484"/>
      <c r="Q70" s="10"/>
      <c r="R70" s="10">
        <v>1</v>
      </c>
      <c r="S70" s="33">
        <f t="shared" si="75"/>
        <v>2</v>
      </c>
      <c r="T70" s="315">
        <f t="shared" si="65"/>
        <v>1</v>
      </c>
      <c r="U70" s="81"/>
      <c r="V70" s="493"/>
    </row>
    <row r="71" spans="1:22" s="335" customFormat="1" x14ac:dyDescent="0.25">
      <c r="A71" s="336" t="s">
        <v>158</v>
      </c>
      <c r="B71" s="359">
        <f t="shared" si="34"/>
        <v>1</v>
      </c>
      <c r="C71" s="501">
        <f>E71+G71</f>
        <v>1</v>
      </c>
      <c r="D71" s="315">
        <f t="shared" si="32"/>
        <v>1</v>
      </c>
      <c r="E71" s="84">
        <v>1</v>
      </c>
      <c r="F71" s="315">
        <f t="shared" si="36"/>
        <v>1</v>
      </c>
      <c r="G71" s="81"/>
      <c r="H71" s="314">
        <f t="shared" si="37"/>
        <v>0</v>
      </c>
      <c r="I71" s="33">
        <f t="shared" si="78"/>
        <v>0</v>
      </c>
      <c r="J71" s="314">
        <f t="shared" si="7"/>
        <v>0</v>
      </c>
      <c r="K71" s="61"/>
      <c r="L71" s="10"/>
      <c r="M71" s="10"/>
      <c r="N71" s="10"/>
      <c r="O71" s="10"/>
      <c r="P71" s="484"/>
      <c r="Q71" s="10"/>
      <c r="R71" s="10"/>
      <c r="S71" s="33">
        <f t="shared" si="75"/>
        <v>1</v>
      </c>
      <c r="T71" s="315">
        <f t="shared" si="65"/>
        <v>1</v>
      </c>
      <c r="U71" s="81"/>
      <c r="V71" s="493"/>
    </row>
    <row r="72" spans="1:22" s="335" customFormat="1" ht="13.5" customHeight="1" x14ac:dyDescent="0.25">
      <c r="A72" s="64" t="s">
        <v>159</v>
      </c>
      <c r="B72" s="359">
        <f t="shared" si="34"/>
        <v>1</v>
      </c>
      <c r="C72" s="418"/>
      <c r="D72" s="314">
        <f t="shared" si="32"/>
        <v>0</v>
      </c>
      <c r="E72" s="84"/>
      <c r="F72" s="314"/>
      <c r="G72" s="81"/>
      <c r="H72" s="314"/>
      <c r="I72" s="33">
        <f t="shared" si="78"/>
        <v>1</v>
      </c>
      <c r="J72" s="315">
        <f t="shared" si="7"/>
        <v>1</v>
      </c>
      <c r="K72" s="61"/>
      <c r="L72" s="10"/>
      <c r="M72" s="10"/>
      <c r="N72" s="10"/>
      <c r="O72" s="10"/>
      <c r="P72" s="484">
        <v>1</v>
      </c>
      <c r="Q72" s="10"/>
      <c r="R72" s="10"/>
      <c r="S72" s="33">
        <f t="shared" si="75"/>
        <v>1</v>
      </c>
      <c r="T72" s="315">
        <f t="shared" si="65"/>
        <v>1</v>
      </c>
      <c r="U72" s="81"/>
      <c r="V72" s="493"/>
    </row>
    <row r="73" spans="1:22" s="328" customFormat="1" x14ac:dyDescent="0.25">
      <c r="A73" s="327" t="s">
        <v>161</v>
      </c>
      <c r="B73" s="33">
        <f>B76+B75+B74</f>
        <v>14</v>
      </c>
      <c r="C73" s="33">
        <f>C76+C75+C74</f>
        <v>9</v>
      </c>
      <c r="D73" s="314">
        <f t="shared" si="32"/>
        <v>0.6428571428571429</v>
      </c>
      <c r="E73" s="33">
        <f>E76+E75+E74</f>
        <v>3</v>
      </c>
      <c r="F73" s="314">
        <f t="shared" si="36"/>
        <v>0.33333333333333331</v>
      </c>
      <c r="G73" s="33">
        <f>G76+G75+G74</f>
        <v>6</v>
      </c>
      <c r="H73" s="314">
        <f t="shared" si="37"/>
        <v>0.66666666666666663</v>
      </c>
      <c r="I73" s="33">
        <f>I76+I75+I74</f>
        <v>5</v>
      </c>
      <c r="J73" s="314">
        <f t="shared" ref="J73:J102" si="79">I73/B73</f>
        <v>0.35714285714285715</v>
      </c>
      <c r="K73" s="33">
        <f t="shared" ref="K73:R73" si="80">K76+K75+K74</f>
        <v>2</v>
      </c>
      <c r="L73" s="33">
        <f t="shared" si="80"/>
        <v>0</v>
      </c>
      <c r="M73" s="33">
        <f t="shared" si="80"/>
        <v>0</v>
      </c>
      <c r="N73" s="33">
        <f t="shared" si="80"/>
        <v>0</v>
      </c>
      <c r="O73" s="33">
        <f t="shared" si="80"/>
        <v>0</v>
      </c>
      <c r="P73" s="33">
        <f t="shared" ref="P73" si="81">P76+P75+P74</f>
        <v>0</v>
      </c>
      <c r="Q73" s="33">
        <f t="shared" si="80"/>
        <v>0</v>
      </c>
      <c r="R73" s="33">
        <f t="shared" si="80"/>
        <v>3</v>
      </c>
      <c r="S73" s="33">
        <f t="shared" si="75"/>
        <v>14</v>
      </c>
      <c r="T73" s="315">
        <f t="shared" si="65"/>
        <v>1</v>
      </c>
      <c r="U73" s="494"/>
      <c r="V73" s="492"/>
    </row>
    <row r="74" spans="1:22" s="328" customFormat="1" ht="33.75" x14ac:dyDescent="0.25">
      <c r="A74" s="64" t="s">
        <v>162</v>
      </c>
      <c r="B74" s="359">
        <f t="shared" si="34"/>
        <v>3</v>
      </c>
      <c r="C74" s="501">
        <f t="shared" ref="C74:C76" si="82">E74+G74</f>
        <v>2</v>
      </c>
      <c r="D74" s="314">
        <f t="shared" si="32"/>
        <v>0.66666666666666663</v>
      </c>
      <c r="E74" s="61">
        <v>1</v>
      </c>
      <c r="F74" s="314">
        <f t="shared" si="36"/>
        <v>0.5</v>
      </c>
      <c r="G74" s="61">
        <v>1</v>
      </c>
      <c r="H74" s="314">
        <f t="shared" si="37"/>
        <v>0.5</v>
      </c>
      <c r="I74" s="33">
        <f t="shared" ref="I74:I76" si="83">K74+L74+M74+N74+Q74+R74+O74+P74</f>
        <v>1</v>
      </c>
      <c r="J74" s="314">
        <f t="shared" si="79"/>
        <v>0.33333333333333331</v>
      </c>
      <c r="K74" s="61"/>
      <c r="L74" s="61"/>
      <c r="M74" s="61"/>
      <c r="N74" s="61"/>
      <c r="O74" s="61"/>
      <c r="P74" s="61"/>
      <c r="Q74" s="61"/>
      <c r="R74" s="61">
        <v>1</v>
      </c>
      <c r="S74" s="33">
        <f t="shared" si="75"/>
        <v>3</v>
      </c>
      <c r="T74" s="315">
        <f t="shared" si="65"/>
        <v>1</v>
      </c>
      <c r="U74" s="495"/>
      <c r="V74" s="492"/>
    </row>
    <row r="75" spans="1:22" s="328" customFormat="1" ht="22.5" x14ac:dyDescent="0.25">
      <c r="A75" s="64" t="s">
        <v>163</v>
      </c>
      <c r="B75" s="359">
        <f t="shared" si="34"/>
        <v>7</v>
      </c>
      <c r="C75" s="501">
        <f t="shared" si="82"/>
        <v>5</v>
      </c>
      <c r="D75" s="314">
        <f t="shared" si="32"/>
        <v>0.7142857142857143</v>
      </c>
      <c r="E75" s="61">
        <v>1</v>
      </c>
      <c r="F75" s="314">
        <f t="shared" si="36"/>
        <v>0.2</v>
      </c>
      <c r="G75" s="61">
        <v>4</v>
      </c>
      <c r="H75" s="314">
        <f t="shared" si="37"/>
        <v>0.8</v>
      </c>
      <c r="I75" s="33">
        <f t="shared" si="83"/>
        <v>2</v>
      </c>
      <c r="J75" s="314">
        <f t="shared" si="79"/>
        <v>0.2857142857142857</v>
      </c>
      <c r="K75" s="61">
        <v>1</v>
      </c>
      <c r="L75" s="61"/>
      <c r="M75" s="61"/>
      <c r="N75" s="61"/>
      <c r="O75" s="61"/>
      <c r="P75" s="61"/>
      <c r="Q75" s="61"/>
      <c r="R75" s="61">
        <v>1</v>
      </c>
      <c r="S75" s="33">
        <f t="shared" si="75"/>
        <v>7</v>
      </c>
      <c r="T75" s="315">
        <f t="shared" si="65"/>
        <v>1</v>
      </c>
      <c r="U75" s="495"/>
      <c r="V75" s="492"/>
    </row>
    <row r="76" spans="1:22" s="335" customFormat="1" ht="22.5" x14ac:dyDescent="0.25">
      <c r="A76" s="336" t="s">
        <v>164</v>
      </c>
      <c r="B76" s="359">
        <f t="shared" si="34"/>
        <v>4</v>
      </c>
      <c r="C76" s="501">
        <f t="shared" si="82"/>
        <v>2</v>
      </c>
      <c r="D76" s="314">
        <f t="shared" si="32"/>
        <v>0.5</v>
      </c>
      <c r="E76" s="84">
        <v>1</v>
      </c>
      <c r="F76" s="314">
        <f t="shared" si="36"/>
        <v>0.5</v>
      </c>
      <c r="G76" s="81" t="s">
        <v>38</v>
      </c>
      <c r="H76" s="315">
        <f t="shared" si="37"/>
        <v>0.5</v>
      </c>
      <c r="I76" s="33">
        <f t="shared" si="83"/>
        <v>2</v>
      </c>
      <c r="J76" s="314">
        <f t="shared" si="79"/>
        <v>0.5</v>
      </c>
      <c r="K76" s="61">
        <v>1</v>
      </c>
      <c r="L76" s="10"/>
      <c r="M76" s="10"/>
      <c r="N76" s="10"/>
      <c r="O76" s="10"/>
      <c r="P76" s="484"/>
      <c r="Q76" s="10"/>
      <c r="R76" s="10">
        <v>1</v>
      </c>
      <c r="S76" s="33">
        <f t="shared" si="75"/>
        <v>4</v>
      </c>
      <c r="T76" s="315">
        <f t="shared" si="65"/>
        <v>1</v>
      </c>
      <c r="U76" s="496"/>
      <c r="V76" s="493"/>
    </row>
    <row r="77" spans="1:22" s="328" customFormat="1" x14ac:dyDescent="0.25">
      <c r="A77" s="327" t="s">
        <v>165</v>
      </c>
      <c r="B77" s="33">
        <f>B78+B79</f>
        <v>4</v>
      </c>
      <c r="C77" s="33">
        <f>C78+C79</f>
        <v>3</v>
      </c>
      <c r="D77" s="314">
        <f t="shared" si="32"/>
        <v>0.75</v>
      </c>
      <c r="E77" s="33">
        <f>E78+E79</f>
        <v>2</v>
      </c>
      <c r="F77" s="314">
        <f t="shared" si="36"/>
        <v>0.66666666666666663</v>
      </c>
      <c r="G77" s="33">
        <f>G78+G79</f>
        <v>1</v>
      </c>
      <c r="H77" s="314">
        <f t="shared" si="37"/>
        <v>0.33333333333333331</v>
      </c>
      <c r="I77" s="33">
        <f t="shared" ref="I77" si="84">K77+L77+M77+N77+Q77+R77</f>
        <v>1</v>
      </c>
      <c r="J77" s="314">
        <f t="shared" si="79"/>
        <v>0.25</v>
      </c>
      <c r="K77" s="33">
        <f>K78+K79</f>
        <v>1</v>
      </c>
      <c r="L77" s="33">
        <f t="shared" ref="L77:R77" si="85">L78+L79</f>
        <v>0</v>
      </c>
      <c r="M77" s="33">
        <f t="shared" si="85"/>
        <v>0</v>
      </c>
      <c r="N77" s="33">
        <f t="shared" si="85"/>
        <v>0</v>
      </c>
      <c r="O77" s="33">
        <f t="shared" si="85"/>
        <v>0</v>
      </c>
      <c r="P77" s="33">
        <f t="shared" ref="P77" si="86">P78+P79</f>
        <v>0</v>
      </c>
      <c r="Q77" s="33">
        <f t="shared" si="85"/>
        <v>0</v>
      </c>
      <c r="R77" s="33">
        <f t="shared" si="85"/>
        <v>0</v>
      </c>
      <c r="S77" s="33">
        <f t="shared" si="75"/>
        <v>4</v>
      </c>
      <c r="T77" s="315">
        <f t="shared" si="65"/>
        <v>1</v>
      </c>
      <c r="U77" s="69"/>
      <c r="V77" s="492"/>
    </row>
    <row r="78" spans="1:22" s="335" customFormat="1" x14ac:dyDescent="0.25">
      <c r="A78" s="336" t="s">
        <v>166</v>
      </c>
      <c r="B78" s="359">
        <f t="shared" si="34"/>
        <v>3</v>
      </c>
      <c r="C78" s="501">
        <f t="shared" ref="C78:C79" si="87">E78+G78</f>
        <v>2</v>
      </c>
      <c r="D78" s="314">
        <f t="shared" si="32"/>
        <v>0.66666666666666663</v>
      </c>
      <c r="E78" s="84">
        <v>1</v>
      </c>
      <c r="F78" s="314">
        <f t="shared" si="36"/>
        <v>0.5</v>
      </c>
      <c r="G78" s="81" t="s">
        <v>38</v>
      </c>
      <c r="H78" s="315">
        <f t="shared" si="37"/>
        <v>0.5</v>
      </c>
      <c r="I78" s="33">
        <f t="shared" ref="I78:I79" si="88">K78+L78+M78+N78+Q78+R78+O78+P78</f>
        <v>1</v>
      </c>
      <c r="J78" s="314">
        <f t="shared" si="79"/>
        <v>0.33333333333333331</v>
      </c>
      <c r="K78" s="61">
        <v>1</v>
      </c>
      <c r="L78" s="10"/>
      <c r="M78" s="10"/>
      <c r="N78" s="10"/>
      <c r="O78" s="10"/>
      <c r="P78" s="484"/>
      <c r="Q78" s="10"/>
      <c r="R78" s="10"/>
      <c r="S78" s="33">
        <f t="shared" si="75"/>
        <v>3</v>
      </c>
      <c r="T78" s="315">
        <f t="shared" si="65"/>
        <v>1</v>
      </c>
      <c r="U78" s="81"/>
      <c r="V78" s="493"/>
    </row>
    <row r="79" spans="1:22" s="335" customFormat="1" x14ac:dyDescent="0.25">
      <c r="A79" s="336" t="s">
        <v>142</v>
      </c>
      <c r="B79" s="359">
        <f t="shared" si="34"/>
        <v>1</v>
      </c>
      <c r="C79" s="501">
        <f t="shared" si="87"/>
        <v>1</v>
      </c>
      <c r="D79" s="315">
        <f t="shared" si="32"/>
        <v>1</v>
      </c>
      <c r="E79" s="84">
        <v>1</v>
      </c>
      <c r="F79" s="315">
        <f t="shared" si="36"/>
        <v>1</v>
      </c>
      <c r="G79" s="81"/>
      <c r="H79" s="314">
        <f t="shared" si="37"/>
        <v>0</v>
      </c>
      <c r="I79" s="33">
        <f t="shared" si="88"/>
        <v>0</v>
      </c>
      <c r="J79" s="314">
        <f t="shared" si="79"/>
        <v>0</v>
      </c>
      <c r="K79" s="61"/>
      <c r="L79" s="10"/>
      <c r="M79" s="10"/>
      <c r="N79" s="10"/>
      <c r="O79" s="10"/>
      <c r="P79" s="484"/>
      <c r="Q79" s="10"/>
      <c r="R79" s="10"/>
      <c r="S79" s="33">
        <f t="shared" si="75"/>
        <v>1</v>
      </c>
      <c r="T79" s="315">
        <f t="shared" si="65"/>
        <v>1</v>
      </c>
      <c r="U79" s="81"/>
      <c r="V79" s="493"/>
    </row>
    <row r="80" spans="1:22" s="328" customFormat="1" x14ac:dyDescent="0.25">
      <c r="A80" s="327" t="s">
        <v>170</v>
      </c>
      <c r="B80" s="33">
        <f>B81+B82+B83+B85+B86+B84</f>
        <v>12</v>
      </c>
      <c r="C80" s="33">
        <f>C81+C82+C83+C85+C86+C84</f>
        <v>10</v>
      </c>
      <c r="D80" s="314">
        <f t="shared" si="32"/>
        <v>0.83333333333333337</v>
      </c>
      <c r="E80" s="33">
        <f>E81+E82+E83+E85+E86+E84</f>
        <v>6</v>
      </c>
      <c r="F80" s="314">
        <f t="shared" si="36"/>
        <v>0.6</v>
      </c>
      <c r="G80" s="33">
        <f>G81+G82+G83+G85+G86+G84</f>
        <v>4</v>
      </c>
      <c r="H80" s="314">
        <f t="shared" si="37"/>
        <v>0.4</v>
      </c>
      <c r="I80" s="33">
        <f>I81+I82+I83+I85+I86+I84</f>
        <v>2</v>
      </c>
      <c r="J80" s="314">
        <f t="shared" si="79"/>
        <v>0.16666666666666666</v>
      </c>
      <c r="K80" s="33">
        <f t="shared" ref="K80:R80" si="89">K81+K82+K83+K85+K86+K84</f>
        <v>1</v>
      </c>
      <c r="L80" s="33">
        <f t="shared" si="89"/>
        <v>0</v>
      </c>
      <c r="M80" s="33">
        <f t="shared" si="89"/>
        <v>0</v>
      </c>
      <c r="N80" s="33">
        <f t="shared" si="89"/>
        <v>0</v>
      </c>
      <c r="O80" s="33">
        <f t="shared" si="89"/>
        <v>0</v>
      </c>
      <c r="P80" s="33">
        <f t="shared" ref="P80" si="90">P81+P82+P83+P85+P86+P84</f>
        <v>1</v>
      </c>
      <c r="Q80" s="33">
        <f t="shared" si="89"/>
        <v>0</v>
      </c>
      <c r="R80" s="33">
        <f t="shared" si="89"/>
        <v>0</v>
      </c>
      <c r="S80" s="33">
        <f>S81+S82+S83+S85+S86+S84</f>
        <v>12</v>
      </c>
      <c r="T80" s="315">
        <f t="shared" si="65"/>
        <v>1</v>
      </c>
      <c r="U80" s="69"/>
      <c r="V80" s="492"/>
    </row>
    <row r="81" spans="1:22" s="335" customFormat="1" x14ac:dyDescent="0.25">
      <c r="A81" s="336" t="s">
        <v>171</v>
      </c>
      <c r="B81" s="359">
        <f t="shared" si="34"/>
        <v>2</v>
      </c>
      <c r="C81" s="501">
        <f t="shared" ref="C81:C86" si="91">E81+G81</f>
        <v>2</v>
      </c>
      <c r="D81" s="315">
        <f t="shared" si="32"/>
        <v>1</v>
      </c>
      <c r="E81" s="418">
        <v>1</v>
      </c>
      <c r="F81" s="314">
        <f t="shared" si="36"/>
        <v>0.5</v>
      </c>
      <c r="G81" s="81" t="s">
        <v>38</v>
      </c>
      <c r="H81" s="314">
        <f t="shared" si="37"/>
        <v>0.5</v>
      </c>
      <c r="I81" s="33">
        <f t="shared" ref="I81:I86" si="92">K81+L81+M81+N81+Q81+R81+O81+P81</f>
        <v>0</v>
      </c>
      <c r="J81" s="314">
        <f t="shared" si="79"/>
        <v>0</v>
      </c>
      <c r="K81" s="61"/>
      <c r="L81" s="10"/>
      <c r="M81" s="10"/>
      <c r="N81" s="10"/>
      <c r="O81" s="10"/>
      <c r="P81" s="484"/>
      <c r="Q81" s="10"/>
      <c r="R81" s="10"/>
      <c r="S81" s="33">
        <f t="shared" ref="S81:S86" si="93">C81+I81</f>
        <v>2</v>
      </c>
      <c r="T81" s="315">
        <f t="shared" ref="T81:T102" si="94">S81/B81</f>
        <v>1</v>
      </c>
      <c r="U81" s="81"/>
      <c r="V81" s="493"/>
    </row>
    <row r="82" spans="1:22" s="335" customFormat="1" x14ac:dyDescent="0.25">
      <c r="A82" s="336" t="s">
        <v>174</v>
      </c>
      <c r="B82" s="359">
        <f t="shared" ref="B82:B86" si="95">E82+G82+I82</f>
        <v>5</v>
      </c>
      <c r="C82" s="501">
        <f t="shared" si="91"/>
        <v>4</v>
      </c>
      <c r="D82" s="314">
        <f t="shared" si="32"/>
        <v>0.8</v>
      </c>
      <c r="E82" s="418">
        <v>2</v>
      </c>
      <c r="F82" s="315">
        <f t="shared" si="36"/>
        <v>0.5</v>
      </c>
      <c r="G82" s="81" t="s">
        <v>39</v>
      </c>
      <c r="H82" s="314">
        <f t="shared" si="37"/>
        <v>0.5</v>
      </c>
      <c r="I82" s="33">
        <f t="shared" si="92"/>
        <v>1</v>
      </c>
      <c r="J82" s="314">
        <f t="shared" si="79"/>
        <v>0.2</v>
      </c>
      <c r="K82" s="61">
        <v>1</v>
      </c>
      <c r="L82" s="10"/>
      <c r="M82" s="10"/>
      <c r="N82" s="10"/>
      <c r="O82" s="10"/>
      <c r="P82" s="484"/>
      <c r="Q82" s="10"/>
      <c r="R82" s="10"/>
      <c r="S82" s="33">
        <f t="shared" si="93"/>
        <v>5</v>
      </c>
      <c r="T82" s="315">
        <f t="shared" si="94"/>
        <v>1</v>
      </c>
      <c r="U82" s="81"/>
      <c r="V82" s="493"/>
    </row>
    <row r="83" spans="1:22" s="335" customFormat="1" ht="15.75" customHeight="1" x14ac:dyDescent="0.25">
      <c r="A83" s="336" t="s">
        <v>176</v>
      </c>
      <c r="B83" s="359">
        <f t="shared" si="95"/>
        <v>1</v>
      </c>
      <c r="C83" s="501">
        <f t="shared" si="91"/>
        <v>1</v>
      </c>
      <c r="D83" s="315">
        <f t="shared" si="32"/>
        <v>1</v>
      </c>
      <c r="E83" s="418">
        <v>1</v>
      </c>
      <c r="F83" s="315">
        <f t="shared" si="36"/>
        <v>1</v>
      </c>
      <c r="G83" s="81"/>
      <c r="H83" s="314">
        <f t="shared" si="37"/>
        <v>0</v>
      </c>
      <c r="I83" s="33">
        <f t="shared" si="92"/>
        <v>0</v>
      </c>
      <c r="J83" s="314">
        <f t="shared" si="79"/>
        <v>0</v>
      </c>
      <c r="K83" s="61"/>
      <c r="L83" s="10"/>
      <c r="M83" s="10"/>
      <c r="N83" s="10"/>
      <c r="O83" s="10"/>
      <c r="P83" s="484"/>
      <c r="Q83" s="10"/>
      <c r="R83" s="10"/>
      <c r="S83" s="33">
        <f t="shared" si="93"/>
        <v>1</v>
      </c>
      <c r="T83" s="315">
        <f t="shared" si="94"/>
        <v>1</v>
      </c>
      <c r="U83" s="81"/>
      <c r="V83" s="493"/>
    </row>
    <row r="84" spans="1:22" s="335" customFormat="1" x14ac:dyDescent="0.25">
      <c r="A84" s="70" t="s">
        <v>177</v>
      </c>
      <c r="B84" s="359">
        <f t="shared" si="95"/>
        <v>1</v>
      </c>
      <c r="C84" s="501">
        <f t="shared" si="91"/>
        <v>0</v>
      </c>
      <c r="D84" s="314">
        <f t="shared" si="32"/>
        <v>0</v>
      </c>
      <c r="E84" s="418"/>
      <c r="F84" s="314">
        <v>0</v>
      </c>
      <c r="G84" s="81"/>
      <c r="H84" s="314">
        <v>0</v>
      </c>
      <c r="I84" s="33">
        <f t="shared" si="92"/>
        <v>1</v>
      </c>
      <c r="J84" s="315">
        <f t="shared" si="79"/>
        <v>1</v>
      </c>
      <c r="K84" s="61"/>
      <c r="L84" s="10"/>
      <c r="M84" s="10"/>
      <c r="N84" s="10"/>
      <c r="O84" s="10"/>
      <c r="P84" s="484">
        <v>1</v>
      </c>
      <c r="Q84" s="10"/>
      <c r="R84" s="10"/>
      <c r="S84" s="33">
        <f t="shared" si="93"/>
        <v>1</v>
      </c>
      <c r="T84" s="315">
        <f t="shared" si="94"/>
        <v>1</v>
      </c>
      <c r="U84" s="81"/>
      <c r="V84" s="493"/>
    </row>
    <row r="85" spans="1:22" s="335" customFormat="1" ht="22.5" x14ac:dyDescent="0.25">
      <c r="A85" s="336" t="s">
        <v>178</v>
      </c>
      <c r="B85" s="359">
        <f t="shared" si="95"/>
        <v>1</v>
      </c>
      <c r="C85" s="501">
        <f t="shared" si="91"/>
        <v>1</v>
      </c>
      <c r="D85" s="315">
        <f t="shared" ref="D85:D102" si="96">C85/B85</f>
        <v>1</v>
      </c>
      <c r="E85" s="418">
        <v>1</v>
      </c>
      <c r="F85" s="315">
        <f t="shared" ref="F85:F98" si="97">E85/C85</f>
        <v>1</v>
      </c>
      <c r="G85" s="81"/>
      <c r="H85" s="315">
        <f t="shared" ref="H85:H102" si="98">G85/C85</f>
        <v>0</v>
      </c>
      <c r="I85" s="33">
        <f t="shared" si="92"/>
        <v>0</v>
      </c>
      <c r="J85" s="314">
        <f t="shared" si="79"/>
        <v>0</v>
      </c>
      <c r="K85" s="61"/>
      <c r="L85" s="10"/>
      <c r="M85" s="10"/>
      <c r="N85" s="10"/>
      <c r="O85" s="10"/>
      <c r="P85" s="484"/>
      <c r="Q85" s="10"/>
      <c r="R85" s="10"/>
      <c r="S85" s="33">
        <f t="shared" si="93"/>
        <v>1</v>
      </c>
      <c r="T85" s="315">
        <f t="shared" si="94"/>
        <v>1</v>
      </c>
      <c r="U85" s="81"/>
      <c r="V85" s="493"/>
    </row>
    <row r="86" spans="1:22" s="335" customFormat="1" ht="22.5" x14ac:dyDescent="0.25">
      <c r="A86" s="336" t="s">
        <v>179</v>
      </c>
      <c r="B86" s="359">
        <f t="shared" si="95"/>
        <v>2</v>
      </c>
      <c r="C86" s="501">
        <f t="shared" si="91"/>
        <v>2</v>
      </c>
      <c r="D86" s="315">
        <f t="shared" si="96"/>
        <v>1</v>
      </c>
      <c r="E86" s="418">
        <v>1</v>
      </c>
      <c r="F86" s="314">
        <f t="shared" si="97"/>
        <v>0.5</v>
      </c>
      <c r="G86" s="81" t="s">
        <v>38</v>
      </c>
      <c r="H86" s="315">
        <f t="shared" si="98"/>
        <v>0.5</v>
      </c>
      <c r="I86" s="33">
        <f t="shared" si="92"/>
        <v>0</v>
      </c>
      <c r="J86" s="314">
        <f t="shared" si="79"/>
        <v>0</v>
      </c>
      <c r="K86" s="61"/>
      <c r="L86" s="10"/>
      <c r="M86" s="10"/>
      <c r="N86" s="10"/>
      <c r="O86" s="10"/>
      <c r="P86" s="484"/>
      <c r="Q86" s="10"/>
      <c r="R86" s="10"/>
      <c r="S86" s="33">
        <f t="shared" si="93"/>
        <v>2</v>
      </c>
      <c r="T86" s="315">
        <f t="shared" si="94"/>
        <v>1</v>
      </c>
      <c r="U86" s="81"/>
      <c r="V86" s="493"/>
    </row>
    <row r="87" spans="1:22" s="328" customFormat="1" x14ac:dyDescent="0.25">
      <c r="A87" s="345" t="s">
        <v>180</v>
      </c>
      <c r="B87" s="330">
        <f>B88+B89+B90+B91+B92+B93</f>
        <v>12</v>
      </c>
      <c r="C87" s="330">
        <f>C88+C89+C90+C91+C92+C93</f>
        <v>7</v>
      </c>
      <c r="D87" s="314">
        <f t="shared" si="96"/>
        <v>0.58333333333333337</v>
      </c>
      <c r="E87" s="330">
        <f>E88+E89+E90+E91+E92+E93</f>
        <v>1</v>
      </c>
      <c r="F87" s="314">
        <f t="shared" si="97"/>
        <v>0.14285714285714285</v>
      </c>
      <c r="G87" s="330">
        <f>G88+G89+G90+G91+G92+G93</f>
        <v>6</v>
      </c>
      <c r="H87" s="314">
        <f t="shared" si="98"/>
        <v>0.8571428571428571</v>
      </c>
      <c r="I87" s="330">
        <f>I88+I89+I90+I91+I92+I93</f>
        <v>5</v>
      </c>
      <c r="J87" s="314">
        <f t="shared" si="79"/>
        <v>0.41666666666666669</v>
      </c>
      <c r="K87" s="330">
        <f t="shared" ref="K87:R87" si="99">K88+K89+K90+K91+K92+K93</f>
        <v>2</v>
      </c>
      <c r="L87" s="330">
        <f t="shared" si="99"/>
        <v>0</v>
      </c>
      <c r="M87" s="330">
        <f t="shared" si="99"/>
        <v>0</v>
      </c>
      <c r="N87" s="330">
        <f t="shared" si="99"/>
        <v>0</v>
      </c>
      <c r="O87" s="330">
        <f t="shared" si="99"/>
        <v>0</v>
      </c>
      <c r="P87" s="330">
        <f t="shared" ref="P87" si="100">P88+P89+P90+P91+P92+P93</f>
        <v>1</v>
      </c>
      <c r="Q87" s="330">
        <f t="shared" si="99"/>
        <v>0</v>
      </c>
      <c r="R87" s="330">
        <f t="shared" si="99"/>
        <v>2</v>
      </c>
      <c r="S87" s="330">
        <f>S88+S89+S90+S91+S92+S93</f>
        <v>12</v>
      </c>
      <c r="T87" s="315">
        <f t="shared" si="94"/>
        <v>1</v>
      </c>
      <c r="U87" s="69"/>
      <c r="V87" s="492"/>
    </row>
    <row r="88" spans="1:22" s="335" customFormat="1" x14ac:dyDescent="0.25">
      <c r="A88" s="336" t="s">
        <v>182</v>
      </c>
      <c r="B88" s="359">
        <f t="shared" ref="B88:B93" si="101">E88+G88+I88</f>
        <v>2</v>
      </c>
      <c r="C88" s="501">
        <f t="shared" ref="C88:C93" si="102">E88+G88</f>
        <v>1</v>
      </c>
      <c r="D88" s="314">
        <f t="shared" si="96"/>
        <v>0.5</v>
      </c>
      <c r="E88" s="418"/>
      <c r="F88" s="314">
        <f t="shared" si="97"/>
        <v>0</v>
      </c>
      <c r="G88" s="81" t="s">
        <v>38</v>
      </c>
      <c r="H88" s="315">
        <f t="shared" si="98"/>
        <v>1</v>
      </c>
      <c r="I88" s="33">
        <f t="shared" ref="I88:I93" si="103">K88+L88+M88+N88+Q88+R88+O88+P88</f>
        <v>1</v>
      </c>
      <c r="J88" s="314">
        <f t="shared" si="79"/>
        <v>0.5</v>
      </c>
      <c r="K88" s="61"/>
      <c r="L88" s="10"/>
      <c r="M88" s="10"/>
      <c r="N88" s="10"/>
      <c r="O88" s="10"/>
      <c r="P88" s="484"/>
      <c r="Q88" s="10"/>
      <c r="R88" s="10">
        <v>1</v>
      </c>
      <c r="S88" s="33">
        <f t="shared" ref="S88:S102" si="104">C88+I88</f>
        <v>2</v>
      </c>
      <c r="T88" s="315">
        <f t="shared" si="94"/>
        <v>1</v>
      </c>
      <c r="U88" s="81"/>
      <c r="V88" s="493"/>
    </row>
    <row r="89" spans="1:22" s="335" customFormat="1" x14ac:dyDescent="0.25">
      <c r="A89" s="336" t="s">
        <v>183</v>
      </c>
      <c r="B89" s="359">
        <f t="shared" si="101"/>
        <v>3</v>
      </c>
      <c r="C89" s="501">
        <f t="shared" si="102"/>
        <v>2</v>
      </c>
      <c r="D89" s="314">
        <f t="shared" si="96"/>
        <v>0.66666666666666663</v>
      </c>
      <c r="E89" s="418">
        <v>1</v>
      </c>
      <c r="F89" s="314">
        <f t="shared" si="97"/>
        <v>0.5</v>
      </c>
      <c r="G89" s="81" t="s">
        <v>38</v>
      </c>
      <c r="H89" s="314">
        <f t="shared" si="98"/>
        <v>0.5</v>
      </c>
      <c r="I89" s="33">
        <f t="shared" si="103"/>
        <v>1</v>
      </c>
      <c r="J89" s="314">
        <f t="shared" si="79"/>
        <v>0.33333333333333331</v>
      </c>
      <c r="K89" s="61">
        <v>1</v>
      </c>
      <c r="L89" s="10"/>
      <c r="M89" s="10"/>
      <c r="N89" s="10"/>
      <c r="O89" s="10"/>
      <c r="P89" s="484"/>
      <c r="Q89" s="10"/>
      <c r="R89" s="10"/>
      <c r="S89" s="33">
        <f t="shared" si="104"/>
        <v>3</v>
      </c>
      <c r="T89" s="315">
        <f t="shared" si="94"/>
        <v>1</v>
      </c>
      <c r="U89" s="81"/>
      <c r="V89" s="493"/>
    </row>
    <row r="90" spans="1:22" s="335" customFormat="1" x14ac:dyDescent="0.25">
      <c r="A90" s="336" t="s">
        <v>184</v>
      </c>
      <c r="B90" s="359">
        <f t="shared" si="101"/>
        <v>3</v>
      </c>
      <c r="C90" s="501">
        <f t="shared" si="102"/>
        <v>2</v>
      </c>
      <c r="D90" s="314">
        <f t="shared" si="96"/>
        <v>0.66666666666666663</v>
      </c>
      <c r="E90" s="418"/>
      <c r="F90" s="314">
        <f t="shared" si="97"/>
        <v>0</v>
      </c>
      <c r="G90" s="81" t="s">
        <v>39</v>
      </c>
      <c r="H90" s="315">
        <f t="shared" si="98"/>
        <v>1</v>
      </c>
      <c r="I90" s="33">
        <f t="shared" si="103"/>
        <v>1</v>
      </c>
      <c r="J90" s="314">
        <f t="shared" si="79"/>
        <v>0.33333333333333331</v>
      </c>
      <c r="K90" s="61"/>
      <c r="L90" s="10"/>
      <c r="M90" s="10"/>
      <c r="N90" s="10"/>
      <c r="O90" s="10"/>
      <c r="P90" s="484">
        <v>1</v>
      </c>
      <c r="Q90" s="10"/>
      <c r="R90" s="10"/>
      <c r="S90" s="33">
        <f t="shared" si="104"/>
        <v>3</v>
      </c>
      <c r="T90" s="315">
        <f t="shared" si="94"/>
        <v>1</v>
      </c>
      <c r="U90" s="81"/>
      <c r="V90" s="493"/>
    </row>
    <row r="91" spans="1:22" s="335" customFormat="1" ht="22.5" x14ac:dyDescent="0.25">
      <c r="A91" s="336" t="s">
        <v>185</v>
      </c>
      <c r="B91" s="359">
        <f t="shared" si="101"/>
        <v>1</v>
      </c>
      <c r="C91" s="501">
        <f t="shared" si="102"/>
        <v>1</v>
      </c>
      <c r="D91" s="315">
        <f t="shared" si="96"/>
        <v>1</v>
      </c>
      <c r="E91" s="418"/>
      <c r="F91" s="314">
        <f t="shared" si="97"/>
        <v>0</v>
      </c>
      <c r="G91" s="81" t="s">
        <v>38</v>
      </c>
      <c r="H91" s="315">
        <f t="shared" si="98"/>
        <v>1</v>
      </c>
      <c r="I91" s="33">
        <f t="shared" si="103"/>
        <v>0</v>
      </c>
      <c r="J91" s="314">
        <f t="shared" si="79"/>
        <v>0</v>
      </c>
      <c r="K91" s="61"/>
      <c r="L91" s="10"/>
      <c r="M91" s="10"/>
      <c r="N91" s="10"/>
      <c r="O91" s="10"/>
      <c r="P91" s="484"/>
      <c r="Q91" s="10"/>
      <c r="R91" s="10"/>
      <c r="S91" s="33">
        <f t="shared" si="104"/>
        <v>1</v>
      </c>
      <c r="T91" s="315">
        <f t="shared" si="94"/>
        <v>1</v>
      </c>
      <c r="U91" s="81"/>
      <c r="V91" s="493"/>
    </row>
    <row r="92" spans="1:22" s="335" customFormat="1" x14ac:dyDescent="0.25">
      <c r="A92" s="99" t="s">
        <v>186</v>
      </c>
      <c r="B92" s="359">
        <f t="shared" si="101"/>
        <v>2</v>
      </c>
      <c r="C92" s="501">
        <f t="shared" si="102"/>
        <v>1</v>
      </c>
      <c r="D92" s="314">
        <f t="shared" si="96"/>
        <v>0.5</v>
      </c>
      <c r="E92" s="418"/>
      <c r="F92" s="314">
        <f t="shared" si="97"/>
        <v>0</v>
      </c>
      <c r="G92" s="81" t="s">
        <v>38</v>
      </c>
      <c r="H92" s="315">
        <f t="shared" si="98"/>
        <v>1</v>
      </c>
      <c r="I92" s="33">
        <f t="shared" si="103"/>
        <v>1</v>
      </c>
      <c r="J92" s="314">
        <f t="shared" si="79"/>
        <v>0.5</v>
      </c>
      <c r="K92" s="61"/>
      <c r="L92" s="10"/>
      <c r="M92" s="10"/>
      <c r="N92" s="10"/>
      <c r="O92" s="10"/>
      <c r="P92" s="484"/>
      <c r="Q92" s="10"/>
      <c r="R92" s="10">
        <v>1</v>
      </c>
      <c r="S92" s="33">
        <f t="shared" si="104"/>
        <v>2</v>
      </c>
      <c r="T92" s="315">
        <f t="shared" si="94"/>
        <v>1</v>
      </c>
      <c r="U92" s="81"/>
      <c r="V92" s="493"/>
    </row>
    <row r="93" spans="1:22" s="335" customFormat="1" ht="22.5" x14ac:dyDescent="0.25">
      <c r="A93" s="336" t="s">
        <v>160</v>
      </c>
      <c r="B93" s="359">
        <f t="shared" si="101"/>
        <v>1</v>
      </c>
      <c r="C93" s="501">
        <f t="shared" si="102"/>
        <v>0</v>
      </c>
      <c r="D93" s="314">
        <f t="shared" si="96"/>
        <v>0</v>
      </c>
      <c r="E93" s="418"/>
      <c r="F93" s="314"/>
      <c r="G93" s="81"/>
      <c r="H93" s="314"/>
      <c r="I93" s="33">
        <f t="shared" si="103"/>
        <v>1</v>
      </c>
      <c r="J93" s="315">
        <f t="shared" si="79"/>
        <v>1</v>
      </c>
      <c r="K93" s="61">
        <v>1</v>
      </c>
      <c r="L93" s="10"/>
      <c r="M93" s="10"/>
      <c r="N93" s="10"/>
      <c r="O93" s="10"/>
      <c r="P93" s="484"/>
      <c r="Q93" s="10"/>
      <c r="R93" s="10"/>
      <c r="S93" s="33">
        <f t="shared" si="104"/>
        <v>1</v>
      </c>
      <c r="T93" s="315">
        <f t="shared" si="94"/>
        <v>1</v>
      </c>
      <c r="U93" s="81"/>
      <c r="V93" s="493"/>
    </row>
    <row r="94" spans="1:22" s="328" customFormat="1" x14ac:dyDescent="0.25">
      <c r="A94" s="327" t="s">
        <v>190</v>
      </c>
      <c r="B94" s="33">
        <f>B95</f>
        <v>4</v>
      </c>
      <c r="C94" s="33">
        <f>C95</f>
        <v>4</v>
      </c>
      <c r="D94" s="315">
        <f t="shared" si="96"/>
        <v>1</v>
      </c>
      <c r="E94" s="33">
        <f>E95</f>
        <v>1</v>
      </c>
      <c r="F94" s="314">
        <f t="shared" si="97"/>
        <v>0.25</v>
      </c>
      <c r="G94" s="33" t="str">
        <f>G95</f>
        <v>3</v>
      </c>
      <c r="H94" s="314">
        <f t="shared" si="98"/>
        <v>0.75</v>
      </c>
      <c r="I94" s="33">
        <f t="shared" ref="I94" si="105">K94+L94+M94+N94+Q94+R94</f>
        <v>0</v>
      </c>
      <c r="J94" s="314">
        <f t="shared" si="79"/>
        <v>0</v>
      </c>
      <c r="K94" s="33">
        <f t="shared" ref="K94:R94" si="106">K95</f>
        <v>0</v>
      </c>
      <c r="L94" s="33">
        <f t="shared" si="106"/>
        <v>0</v>
      </c>
      <c r="M94" s="33">
        <f t="shared" si="106"/>
        <v>0</v>
      </c>
      <c r="N94" s="33">
        <f t="shared" si="106"/>
        <v>0</v>
      </c>
      <c r="O94" s="33">
        <f t="shared" si="106"/>
        <v>0</v>
      </c>
      <c r="P94" s="33">
        <f t="shared" si="106"/>
        <v>0</v>
      </c>
      <c r="Q94" s="33">
        <f t="shared" si="106"/>
        <v>0</v>
      </c>
      <c r="R94" s="33">
        <f t="shared" si="106"/>
        <v>0</v>
      </c>
      <c r="S94" s="33">
        <f t="shared" si="104"/>
        <v>4</v>
      </c>
      <c r="T94" s="315">
        <f t="shared" si="94"/>
        <v>1</v>
      </c>
      <c r="U94" s="494"/>
      <c r="V94" s="492"/>
    </row>
    <row r="95" spans="1:22" s="335" customFormat="1" x14ac:dyDescent="0.25">
      <c r="A95" s="336" t="s">
        <v>192</v>
      </c>
      <c r="B95" s="359">
        <f t="shared" ref="B95" si="107">E95+G95+I95</f>
        <v>4</v>
      </c>
      <c r="C95" s="501">
        <f>E95+G95</f>
        <v>4</v>
      </c>
      <c r="D95" s="315">
        <f t="shared" si="96"/>
        <v>1</v>
      </c>
      <c r="E95" s="84">
        <v>1</v>
      </c>
      <c r="F95" s="314">
        <f t="shared" si="97"/>
        <v>0.25</v>
      </c>
      <c r="G95" s="81" t="s">
        <v>40</v>
      </c>
      <c r="H95" s="314">
        <f t="shared" si="98"/>
        <v>0.75</v>
      </c>
      <c r="I95" s="33">
        <f>K95+L95+M95+N95+Q95+R95+O95+P95</f>
        <v>0</v>
      </c>
      <c r="J95" s="314">
        <f t="shared" si="79"/>
        <v>0</v>
      </c>
      <c r="K95" s="61"/>
      <c r="L95" s="10"/>
      <c r="M95" s="10"/>
      <c r="N95" s="10"/>
      <c r="O95" s="10"/>
      <c r="P95" s="484"/>
      <c r="Q95" s="10"/>
      <c r="R95" s="10"/>
      <c r="S95" s="33">
        <f t="shared" si="104"/>
        <v>4</v>
      </c>
      <c r="T95" s="315">
        <f t="shared" si="94"/>
        <v>1</v>
      </c>
      <c r="U95" s="496"/>
      <c r="V95" s="493"/>
    </row>
    <row r="96" spans="1:22" s="328" customFormat="1" x14ac:dyDescent="0.25">
      <c r="A96" s="346" t="s">
        <v>204</v>
      </c>
      <c r="B96" s="33">
        <f>B97+B98+B99</f>
        <v>5</v>
      </c>
      <c r="C96" s="33">
        <f>C97+C98+C99</f>
        <v>4</v>
      </c>
      <c r="D96" s="314">
        <f t="shared" si="96"/>
        <v>0.8</v>
      </c>
      <c r="E96" s="33">
        <f>E97+E98+E99</f>
        <v>3</v>
      </c>
      <c r="F96" s="315">
        <f t="shared" si="97"/>
        <v>0.75</v>
      </c>
      <c r="G96" s="33">
        <f>G97+G98+G99</f>
        <v>1</v>
      </c>
      <c r="H96" s="314">
        <f t="shared" si="98"/>
        <v>0.25</v>
      </c>
      <c r="I96" s="33">
        <f>I97+I98+I99</f>
        <v>1</v>
      </c>
      <c r="J96" s="314">
        <f t="shared" si="79"/>
        <v>0.2</v>
      </c>
      <c r="K96" s="33">
        <f t="shared" ref="K96:R96" si="108">K97+K98+K99</f>
        <v>0</v>
      </c>
      <c r="L96" s="33">
        <f t="shared" si="108"/>
        <v>0</v>
      </c>
      <c r="M96" s="33">
        <f t="shared" si="108"/>
        <v>0</v>
      </c>
      <c r="N96" s="33">
        <f t="shared" si="108"/>
        <v>0</v>
      </c>
      <c r="O96" s="33">
        <f t="shared" si="108"/>
        <v>0</v>
      </c>
      <c r="P96" s="33">
        <f t="shared" ref="P96" si="109">P97+P98+P99</f>
        <v>1</v>
      </c>
      <c r="Q96" s="33">
        <f t="shared" si="108"/>
        <v>0</v>
      </c>
      <c r="R96" s="33">
        <f t="shared" si="108"/>
        <v>0</v>
      </c>
      <c r="S96" s="33">
        <f t="shared" si="104"/>
        <v>5</v>
      </c>
      <c r="T96" s="315">
        <f t="shared" si="94"/>
        <v>1</v>
      </c>
      <c r="U96" s="497"/>
      <c r="V96" s="492"/>
    </row>
    <row r="97" spans="1:22" s="335" customFormat="1" x14ac:dyDescent="0.25">
      <c r="A97" s="348" t="s">
        <v>177</v>
      </c>
      <c r="B97" s="359">
        <f t="shared" ref="B97:B99" si="110">E97+G97+I97</f>
        <v>2</v>
      </c>
      <c r="C97" s="501">
        <f t="shared" ref="C97:C99" si="111">E97+G97</f>
        <v>2</v>
      </c>
      <c r="D97" s="315">
        <f t="shared" si="96"/>
        <v>1</v>
      </c>
      <c r="E97" s="332">
        <v>1</v>
      </c>
      <c r="F97" s="314">
        <v>0</v>
      </c>
      <c r="G97" s="332">
        <v>1</v>
      </c>
      <c r="H97" s="314">
        <v>0</v>
      </c>
      <c r="I97" s="33">
        <f t="shared" ref="I97:I99" si="112">K97+L97+M97+N97+Q97+R97+O97+P97</f>
        <v>0</v>
      </c>
      <c r="J97" s="314">
        <f t="shared" si="79"/>
        <v>0</v>
      </c>
      <c r="K97" s="488"/>
      <c r="L97" s="332"/>
      <c r="M97" s="332"/>
      <c r="N97" s="332"/>
      <c r="O97" s="332"/>
      <c r="P97" s="332"/>
      <c r="Q97" s="332"/>
      <c r="R97" s="332"/>
      <c r="S97" s="33">
        <f t="shared" si="104"/>
        <v>2</v>
      </c>
      <c r="T97" s="315">
        <f t="shared" si="94"/>
        <v>1</v>
      </c>
      <c r="U97" s="332"/>
      <c r="V97" s="493"/>
    </row>
    <row r="98" spans="1:22" s="335" customFormat="1" ht="22.5" x14ac:dyDescent="0.25">
      <c r="A98" s="348" t="s">
        <v>206</v>
      </c>
      <c r="B98" s="359">
        <f t="shared" si="110"/>
        <v>1</v>
      </c>
      <c r="C98" s="501">
        <f t="shared" si="111"/>
        <v>1</v>
      </c>
      <c r="D98" s="315">
        <f t="shared" si="96"/>
        <v>1</v>
      </c>
      <c r="E98" s="332">
        <v>1</v>
      </c>
      <c r="F98" s="315">
        <f t="shared" si="97"/>
        <v>1</v>
      </c>
      <c r="G98" s="332"/>
      <c r="H98" s="314">
        <f t="shared" si="98"/>
        <v>0</v>
      </c>
      <c r="I98" s="33">
        <f t="shared" si="112"/>
        <v>0</v>
      </c>
      <c r="J98" s="314">
        <f t="shared" si="79"/>
        <v>0</v>
      </c>
      <c r="K98" s="488"/>
      <c r="L98" s="332"/>
      <c r="M98" s="332"/>
      <c r="N98" s="332"/>
      <c r="O98" s="332"/>
      <c r="P98" s="332"/>
      <c r="Q98" s="332"/>
      <c r="R98" s="332"/>
      <c r="S98" s="33">
        <f t="shared" si="104"/>
        <v>1</v>
      </c>
      <c r="T98" s="315">
        <f t="shared" si="94"/>
        <v>1</v>
      </c>
      <c r="U98" s="332"/>
      <c r="V98" s="493"/>
    </row>
    <row r="99" spans="1:22" s="335" customFormat="1" x14ac:dyDescent="0.25">
      <c r="A99" s="336" t="s">
        <v>510</v>
      </c>
      <c r="B99" s="359">
        <f t="shared" si="110"/>
        <v>2</v>
      </c>
      <c r="C99" s="501">
        <f t="shared" si="111"/>
        <v>1</v>
      </c>
      <c r="D99" s="314">
        <f t="shared" si="96"/>
        <v>0.5</v>
      </c>
      <c r="E99" s="332">
        <v>1</v>
      </c>
      <c r="F99" s="314">
        <v>0</v>
      </c>
      <c r="G99" s="332"/>
      <c r="H99" s="314">
        <v>0</v>
      </c>
      <c r="I99" s="33">
        <f t="shared" si="112"/>
        <v>1</v>
      </c>
      <c r="J99" s="314">
        <f t="shared" si="79"/>
        <v>0.5</v>
      </c>
      <c r="K99" s="488"/>
      <c r="L99" s="332"/>
      <c r="M99" s="332"/>
      <c r="N99" s="332"/>
      <c r="O99" s="332"/>
      <c r="P99" s="332">
        <v>1</v>
      </c>
      <c r="Q99" s="332"/>
      <c r="R99" s="332"/>
      <c r="S99" s="33">
        <f t="shared" si="104"/>
        <v>2</v>
      </c>
      <c r="T99" s="315">
        <f t="shared" si="94"/>
        <v>1</v>
      </c>
      <c r="U99" s="332"/>
      <c r="V99" s="493"/>
    </row>
    <row r="100" spans="1:22" s="328" customFormat="1" x14ac:dyDescent="0.25">
      <c r="A100" s="346" t="s">
        <v>513</v>
      </c>
      <c r="B100" s="497">
        <f>B101+B102</f>
        <v>4</v>
      </c>
      <c r="C100" s="497">
        <f>C101+C102</f>
        <v>4</v>
      </c>
      <c r="D100" s="315">
        <f t="shared" si="96"/>
        <v>1</v>
      </c>
      <c r="E100" s="497">
        <f>E101+E102</f>
        <v>1</v>
      </c>
      <c r="F100" s="314">
        <f>E100/B100</f>
        <v>0.25</v>
      </c>
      <c r="G100" s="497">
        <f>G101+G102</f>
        <v>3</v>
      </c>
      <c r="H100" s="314">
        <f t="shared" si="98"/>
        <v>0.75</v>
      </c>
      <c r="I100" s="497">
        <f>I101+I102</f>
        <v>0</v>
      </c>
      <c r="J100" s="314">
        <f t="shared" si="79"/>
        <v>0</v>
      </c>
      <c r="K100" s="497">
        <f t="shared" ref="K100:R100" si="113">K101+K102</f>
        <v>0</v>
      </c>
      <c r="L100" s="497">
        <f t="shared" si="113"/>
        <v>0</v>
      </c>
      <c r="M100" s="497">
        <f t="shared" si="113"/>
        <v>0</v>
      </c>
      <c r="N100" s="497">
        <f t="shared" si="113"/>
        <v>0</v>
      </c>
      <c r="O100" s="497">
        <f t="shared" si="113"/>
        <v>0</v>
      </c>
      <c r="P100" s="497">
        <f t="shared" ref="P100" si="114">P101+P102</f>
        <v>0</v>
      </c>
      <c r="Q100" s="497">
        <f t="shared" si="113"/>
        <v>0</v>
      </c>
      <c r="R100" s="497">
        <f t="shared" si="113"/>
        <v>0</v>
      </c>
      <c r="S100" s="33">
        <f t="shared" si="104"/>
        <v>4</v>
      </c>
      <c r="T100" s="315">
        <f t="shared" si="94"/>
        <v>1</v>
      </c>
      <c r="U100" s="497"/>
      <c r="V100" s="492"/>
    </row>
    <row r="101" spans="1:22" s="335" customFormat="1" ht="25.5" customHeight="1" x14ac:dyDescent="0.25">
      <c r="A101" s="351" t="s">
        <v>212</v>
      </c>
      <c r="B101" s="359">
        <f t="shared" ref="B101:B102" si="115">E101+G101+I101</f>
        <v>3</v>
      </c>
      <c r="C101" s="501">
        <f t="shared" ref="C101:C102" si="116">E101+G101</f>
        <v>3</v>
      </c>
      <c r="D101" s="315">
        <f t="shared" si="96"/>
        <v>1</v>
      </c>
      <c r="E101" s="332">
        <v>1</v>
      </c>
      <c r="F101" s="314">
        <f t="shared" ref="F101:F102" si="117">E101/B101</f>
        <v>0.33333333333333331</v>
      </c>
      <c r="G101" s="332">
        <v>2</v>
      </c>
      <c r="H101" s="314">
        <f t="shared" si="98"/>
        <v>0.66666666666666663</v>
      </c>
      <c r="I101" s="33">
        <f t="shared" ref="I101:I102" si="118">K101+L101+M101+N101+Q101+R101+O101+P101</f>
        <v>0</v>
      </c>
      <c r="J101" s="314">
        <f t="shared" si="79"/>
        <v>0</v>
      </c>
      <c r="K101" s="332"/>
      <c r="L101" s="332"/>
      <c r="M101" s="332"/>
      <c r="N101" s="332"/>
      <c r="O101" s="332"/>
      <c r="P101" s="332"/>
      <c r="Q101" s="332"/>
      <c r="R101" s="332"/>
      <c r="S101" s="33">
        <f t="shared" si="104"/>
        <v>3</v>
      </c>
      <c r="T101" s="315">
        <f t="shared" si="94"/>
        <v>1</v>
      </c>
      <c r="U101" s="332"/>
      <c r="V101" s="493"/>
    </row>
    <row r="102" spans="1:22" s="335" customFormat="1" ht="22.5" x14ac:dyDescent="0.25">
      <c r="A102" s="351" t="s">
        <v>514</v>
      </c>
      <c r="B102" s="359">
        <f t="shared" si="115"/>
        <v>1</v>
      </c>
      <c r="C102" s="501">
        <f t="shared" si="116"/>
        <v>1</v>
      </c>
      <c r="D102" s="315">
        <f t="shared" si="96"/>
        <v>1</v>
      </c>
      <c r="E102" s="332"/>
      <c r="F102" s="314">
        <f t="shared" si="117"/>
        <v>0</v>
      </c>
      <c r="G102" s="332">
        <v>1</v>
      </c>
      <c r="H102" s="315">
        <f t="shared" si="98"/>
        <v>1</v>
      </c>
      <c r="I102" s="33">
        <f t="shared" si="118"/>
        <v>0</v>
      </c>
      <c r="J102" s="314">
        <f t="shared" si="79"/>
        <v>0</v>
      </c>
      <c r="K102" s="332"/>
      <c r="L102" s="332"/>
      <c r="M102" s="332"/>
      <c r="N102" s="332"/>
      <c r="O102" s="332"/>
      <c r="P102" s="332"/>
      <c r="Q102" s="332"/>
      <c r="R102" s="332"/>
      <c r="S102" s="33">
        <f t="shared" si="104"/>
        <v>1</v>
      </c>
      <c r="T102" s="315">
        <f t="shared" si="94"/>
        <v>1</v>
      </c>
      <c r="U102" s="332"/>
      <c r="V102" s="493"/>
    </row>
    <row r="103" spans="1:22" x14ac:dyDescent="0.2">
      <c r="A103" s="352"/>
    </row>
    <row r="104" spans="1:22" x14ac:dyDescent="0.2">
      <c r="A104" s="352"/>
    </row>
  </sheetData>
  <mergeCells count="22">
    <mergeCell ref="U4:V4"/>
    <mergeCell ref="U5:U6"/>
    <mergeCell ref="V5:V6"/>
    <mergeCell ref="I5:J5"/>
    <mergeCell ref="O5:Q5"/>
    <mergeCell ref="R5:R6"/>
    <mergeCell ref="K5:N5"/>
    <mergeCell ref="I4:R4"/>
    <mergeCell ref="A4:A6"/>
    <mergeCell ref="B4:B6"/>
    <mergeCell ref="C4:H4"/>
    <mergeCell ref="C5:C6"/>
    <mergeCell ref="D5:D6"/>
    <mergeCell ref="E5:E6"/>
    <mergeCell ref="F5:F6"/>
    <mergeCell ref="G5:G6"/>
    <mergeCell ref="H5:H6"/>
    <mergeCell ref="H3:M3"/>
    <mergeCell ref="S4:T4"/>
    <mergeCell ref="S5:S6"/>
    <mergeCell ref="T5:T6"/>
    <mergeCell ref="B2:T2"/>
  </mergeCells>
  <pageMargins left="0.24" right="0.16" top="0.2" bottom="0.21" header="0.16" footer="0.2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opLeftCell="A4" workbookViewId="0">
      <selection activeCell="Y27" sqref="Y27"/>
    </sheetView>
  </sheetViews>
  <sheetFormatPr defaultRowHeight="15" x14ac:dyDescent="0.25"/>
  <cols>
    <col min="1" max="1" width="18.85546875" customWidth="1"/>
    <col min="2" max="3" width="5.5703125" customWidth="1"/>
    <col min="4" max="4" width="6.42578125" customWidth="1"/>
    <col min="5" max="22" width="5.5703125" customWidth="1"/>
  </cols>
  <sheetData>
    <row r="1" spans="1:22" x14ac:dyDescent="0.25">
      <c r="A1" s="481"/>
      <c r="B1" s="733" t="s">
        <v>491</v>
      </c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301"/>
      <c r="R1" s="480"/>
      <c r="S1" s="481"/>
      <c r="T1" s="303"/>
      <c r="U1" s="303"/>
      <c r="V1" s="303"/>
    </row>
    <row r="2" spans="1:22" x14ac:dyDescent="0.25">
      <c r="A2" s="303"/>
      <c r="B2" s="483"/>
      <c r="C2" s="483"/>
      <c r="D2" s="482"/>
      <c r="E2" s="483"/>
      <c r="F2" s="482"/>
      <c r="G2" s="483"/>
      <c r="H2" s="730" t="s">
        <v>516</v>
      </c>
      <c r="I2" s="730"/>
      <c r="J2" s="730"/>
      <c r="K2" s="730"/>
      <c r="L2" s="730"/>
      <c r="M2" s="730"/>
      <c r="N2" s="483"/>
      <c r="O2" s="483"/>
      <c r="P2" s="483"/>
      <c r="Q2" s="301"/>
      <c r="R2" s="480"/>
      <c r="S2" s="481"/>
      <c r="T2" s="303"/>
      <c r="U2" s="303"/>
      <c r="V2" s="303"/>
    </row>
    <row r="3" spans="1:22" ht="33" customHeight="1" x14ac:dyDescent="0.25">
      <c r="A3" s="734" t="s">
        <v>1</v>
      </c>
      <c r="B3" s="737" t="s">
        <v>492</v>
      </c>
      <c r="C3" s="740" t="s">
        <v>5</v>
      </c>
      <c r="D3" s="741"/>
      <c r="E3" s="741"/>
      <c r="F3" s="741"/>
      <c r="G3" s="741"/>
      <c r="H3" s="742"/>
      <c r="I3" s="751" t="s">
        <v>710</v>
      </c>
      <c r="J3" s="752"/>
      <c r="K3" s="752"/>
      <c r="L3" s="752"/>
      <c r="M3" s="752"/>
      <c r="N3" s="752"/>
      <c r="O3" s="752"/>
      <c r="P3" s="752"/>
      <c r="Q3" s="752"/>
      <c r="R3" s="753"/>
      <c r="S3" s="731" t="s">
        <v>711</v>
      </c>
      <c r="T3" s="731"/>
      <c r="U3" s="748" t="s">
        <v>746</v>
      </c>
      <c r="V3" s="749"/>
    </row>
    <row r="4" spans="1:22" ht="36.75" customHeight="1" x14ac:dyDescent="0.25">
      <c r="A4" s="735"/>
      <c r="B4" s="738"/>
      <c r="C4" s="638" t="s">
        <v>496</v>
      </c>
      <c r="D4" s="743" t="s">
        <v>521</v>
      </c>
      <c r="E4" s="744" t="s">
        <v>517</v>
      </c>
      <c r="F4" s="743" t="s">
        <v>519</v>
      </c>
      <c r="G4" s="744" t="s">
        <v>518</v>
      </c>
      <c r="H4" s="746" t="s">
        <v>520</v>
      </c>
      <c r="I4" s="633" t="s">
        <v>720</v>
      </c>
      <c r="J4" s="633"/>
      <c r="K4" s="633" t="s">
        <v>721</v>
      </c>
      <c r="L4" s="633"/>
      <c r="M4" s="633"/>
      <c r="N4" s="633"/>
      <c r="O4" s="751" t="s">
        <v>722</v>
      </c>
      <c r="P4" s="752"/>
      <c r="Q4" s="752"/>
      <c r="R4" s="637" t="s">
        <v>723</v>
      </c>
      <c r="S4" s="731" t="s">
        <v>747</v>
      </c>
      <c r="T4" s="732" t="s">
        <v>748</v>
      </c>
      <c r="U4" s="633" t="s">
        <v>733</v>
      </c>
      <c r="V4" s="750" t="s">
        <v>33</v>
      </c>
    </row>
    <row r="5" spans="1:22" ht="65.25" x14ac:dyDescent="0.25">
      <c r="A5" s="736"/>
      <c r="B5" s="739"/>
      <c r="C5" s="638"/>
      <c r="D5" s="743"/>
      <c r="E5" s="745"/>
      <c r="F5" s="743"/>
      <c r="G5" s="745"/>
      <c r="H5" s="747"/>
      <c r="I5" s="424" t="s">
        <v>733</v>
      </c>
      <c r="J5" s="485" t="s">
        <v>33</v>
      </c>
      <c r="K5" s="486" t="s">
        <v>19</v>
      </c>
      <c r="L5" s="486" t="s">
        <v>20</v>
      </c>
      <c r="M5" s="486" t="s">
        <v>21</v>
      </c>
      <c r="N5" s="486" t="s">
        <v>22</v>
      </c>
      <c r="O5" s="425" t="s">
        <v>24</v>
      </c>
      <c r="P5" s="425" t="s">
        <v>731</v>
      </c>
      <c r="Q5" s="502" t="s">
        <v>732</v>
      </c>
      <c r="R5" s="637"/>
      <c r="S5" s="731"/>
      <c r="T5" s="732"/>
      <c r="U5" s="633"/>
      <c r="V5" s="750"/>
    </row>
    <row r="6" spans="1:22" x14ac:dyDescent="0.25">
      <c r="A6" s="305" t="s">
        <v>37</v>
      </c>
      <c r="B6" s="308">
        <v>1</v>
      </c>
      <c r="C6" s="487">
        <v>2</v>
      </c>
      <c r="D6" s="468">
        <v>3</v>
      </c>
      <c r="E6" s="308">
        <v>4</v>
      </c>
      <c r="F6" s="487">
        <v>5</v>
      </c>
      <c r="G6" s="468">
        <v>6</v>
      </c>
      <c r="H6" s="308">
        <v>7</v>
      </c>
      <c r="I6" s="487">
        <v>8</v>
      </c>
      <c r="J6" s="468">
        <v>9</v>
      </c>
      <c r="K6" s="308">
        <v>10</v>
      </c>
      <c r="L6" s="487">
        <v>11</v>
      </c>
      <c r="M6" s="468">
        <v>12</v>
      </c>
      <c r="N6" s="308">
        <v>13</v>
      </c>
      <c r="O6" s="487">
        <v>14</v>
      </c>
      <c r="P6" s="468">
        <v>15</v>
      </c>
      <c r="Q6" s="308">
        <v>16</v>
      </c>
      <c r="R6" s="487">
        <v>17</v>
      </c>
      <c r="S6" s="468">
        <v>18</v>
      </c>
      <c r="T6" s="308">
        <v>19</v>
      </c>
      <c r="U6" s="487">
        <v>20</v>
      </c>
      <c r="V6" s="468">
        <v>21</v>
      </c>
    </row>
    <row r="7" spans="1:22" ht="21" x14ac:dyDescent="0.25">
      <c r="A7" s="459" t="s">
        <v>736</v>
      </c>
      <c r="B7" s="33">
        <v>156</v>
      </c>
      <c r="C7" s="33">
        <v>105</v>
      </c>
      <c r="D7" s="314">
        <v>0.67307692307692313</v>
      </c>
      <c r="E7" s="33">
        <v>61</v>
      </c>
      <c r="F7" s="314">
        <v>0.580952380952381</v>
      </c>
      <c r="G7" s="33">
        <v>44</v>
      </c>
      <c r="H7" s="314">
        <v>0.41904761904761906</v>
      </c>
      <c r="I7" s="33">
        <v>51</v>
      </c>
      <c r="J7" s="33">
        <v>0.54013605442176871</v>
      </c>
      <c r="K7" s="33">
        <v>12</v>
      </c>
      <c r="L7" s="33">
        <v>4</v>
      </c>
      <c r="M7" s="33">
        <v>1</v>
      </c>
      <c r="N7" s="33">
        <v>0</v>
      </c>
      <c r="O7" s="33">
        <v>1</v>
      </c>
      <c r="P7" s="33">
        <v>11</v>
      </c>
      <c r="Q7" s="33">
        <v>0</v>
      </c>
      <c r="R7" s="33">
        <v>22</v>
      </c>
      <c r="S7" s="33">
        <v>156</v>
      </c>
      <c r="T7" s="315">
        <v>1</v>
      </c>
      <c r="U7" s="33">
        <v>0</v>
      </c>
      <c r="V7" s="33">
        <v>0</v>
      </c>
    </row>
    <row r="8" spans="1:22" ht="22.5" x14ac:dyDescent="0.25">
      <c r="A8" s="460" t="s">
        <v>737</v>
      </c>
      <c r="B8" s="33">
        <v>151</v>
      </c>
      <c r="C8" s="33">
        <v>101</v>
      </c>
      <c r="D8" s="314">
        <v>0.66887417218543044</v>
      </c>
      <c r="E8" s="33">
        <v>58</v>
      </c>
      <c r="F8" s="314">
        <v>0.57425742574257421</v>
      </c>
      <c r="G8" s="33">
        <v>43</v>
      </c>
      <c r="H8" s="314">
        <v>0.42574257425742573</v>
      </c>
      <c r="I8" s="33">
        <v>50</v>
      </c>
      <c r="J8" s="33">
        <v>0.3401360544217687</v>
      </c>
      <c r="K8" s="33">
        <v>12</v>
      </c>
      <c r="L8" s="33">
        <v>4</v>
      </c>
      <c r="M8" s="33">
        <v>1</v>
      </c>
      <c r="N8" s="33">
        <v>0</v>
      </c>
      <c r="O8" s="33">
        <v>1</v>
      </c>
      <c r="P8" s="33">
        <v>10</v>
      </c>
      <c r="Q8" s="33">
        <v>0</v>
      </c>
      <c r="R8" s="33">
        <v>22</v>
      </c>
      <c r="S8" s="33">
        <v>151</v>
      </c>
      <c r="T8" s="315">
        <v>1</v>
      </c>
      <c r="U8" s="33">
        <v>0</v>
      </c>
      <c r="V8" s="33">
        <v>0</v>
      </c>
    </row>
    <row r="9" spans="1:22" ht="22.5" x14ac:dyDescent="0.25">
      <c r="A9" s="461" t="s">
        <v>738</v>
      </c>
      <c r="B9" s="33">
        <v>5</v>
      </c>
      <c r="C9" s="33">
        <v>4</v>
      </c>
      <c r="D9" s="314">
        <v>0.8</v>
      </c>
      <c r="E9" s="33">
        <v>3</v>
      </c>
      <c r="F9" s="314">
        <v>0.75</v>
      </c>
      <c r="G9" s="33">
        <v>1</v>
      </c>
      <c r="H9" s="314">
        <v>0.25</v>
      </c>
      <c r="I9" s="33">
        <v>1</v>
      </c>
      <c r="J9" s="33">
        <v>0.2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1</v>
      </c>
      <c r="Q9" s="33">
        <v>0</v>
      </c>
      <c r="R9" s="33">
        <v>0</v>
      </c>
      <c r="S9" s="33">
        <v>5</v>
      </c>
      <c r="T9" s="315">
        <v>1</v>
      </c>
      <c r="U9" s="33">
        <v>0</v>
      </c>
      <c r="V9" s="33">
        <v>0</v>
      </c>
    </row>
    <row r="10" spans="1:22" x14ac:dyDescent="0.25">
      <c r="A10" s="29" t="s">
        <v>65</v>
      </c>
      <c r="B10" s="489">
        <v>152</v>
      </c>
      <c r="C10" s="489">
        <v>101</v>
      </c>
      <c r="D10" s="314">
        <v>0.66447368421052633</v>
      </c>
      <c r="E10" s="489">
        <v>60</v>
      </c>
      <c r="F10" s="314">
        <v>0.59405940594059403</v>
      </c>
      <c r="G10" s="489">
        <v>41</v>
      </c>
      <c r="H10" s="314">
        <v>0.40594059405940597</v>
      </c>
      <c r="I10" s="489">
        <v>51</v>
      </c>
      <c r="J10" s="314">
        <v>0.33552631578947367</v>
      </c>
      <c r="K10" s="489">
        <v>12</v>
      </c>
      <c r="L10" s="489">
        <v>4</v>
      </c>
      <c r="M10" s="489">
        <v>1</v>
      </c>
      <c r="N10" s="489">
        <v>0</v>
      </c>
      <c r="O10" s="489">
        <v>1</v>
      </c>
      <c r="P10" s="489">
        <v>11</v>
      </c>
      <c r="Q10" s="489">
        <v>0</v>
      </c>
      <c r="R10" s="489">
        <v>22</v>
      </c>
      <c r="S10" s="489">
        <v>152</v>
      </c>
      <c r="T10" s="315">
        <v>1</v>
      </c>
      <c r="U10" s="33">
        <v>0</v>
      </c>
      <c r="V10" s="490"/>
    </row>
    <row r="11" spans="1:22" x14ac:dyDescent="0.25">
      <c r="A11" s="462" t="s">
        <v>740</v>
      </c>
      <c r="B11" s="33">
        <v>147</v>
      </c>
      <c r="C11" s="33">
        <v>97</v>
      </c>
      <c r="D11" s="314">
        <v>0.65986394557823125</v>
      </c>
      <c r="E11" s="33">
        <v>57</v>
      </c>
      <c r="F11" s="314">
        <v>0.58762886597938147</v>
      </c>
      <c r="G11" s="33">
        <v>40</v>
      </c>
      <c r="H11" s="314">
        <v>0.41237113402061853</v>
      </c>
      <c r="I11" s="33">
        <v>50</v>
      </c>
      <c r="J11" s="314">
        <v>0.3401360544217687</v>
      </c>
      <c r="K11" s="33">
        <v>12</v>
      </c>
      <c r="L11" s="33">
        <v>4</v>
      </c>
      <c r="M11" s="33">
        <v>1</v>
      </c>
      <c r="N11" s="33">
        <v>0</v>
      </c>
      <c r="O11" s="33">
        <v>1</v>
      </c>
      <c r="P11" s="33">
        <v>10</v>
      </c>
      <c r="Q11" s="33">
        <v>0</v>
      </c>
      <c r="R11" s="33">
        <v>22</v>
      </c>
      <c r="S11" s="33">
        <v>147</v>
      </c>
      <c r="T11" s="315">
        <v>1</v>
      </c>
      <c r="U11" s="33">
        <v>0</v>
      </c>
      <c r="V11" s="490"/>
    </row>
    <row r="12" spans="1:22" x14ac:dyDescent="0.25">
      <c r="A12" s="463" t="s">
        <v>741</v>
      </c>
      <c r="B12" s="33">
        <v>5</v>
      </c>
      <c r="C12" s="33">
        <v>4</v>
      </c>
      <c r="D12" s="314">
        <v>0.8</v>
      </c>
      <c r="E12" s="33">
        <v>3</v>
      </c>
      <c r="F12" s="314">
        <v>0.75</v>
      </c>
      <c r="G12" s="33">
        <v>1</v>
      </c>
      <c r="H12" s="314">
        <v>0.25</v>
      </c>
      <c r="I12" s="33">
        <v>1</v>
      </c>
      <c r="J12" s="314">
        <v>0.2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1</v>
      </c>
      <c r="Q12" s="33">
        <v>0</v>
      </c>
      <c r="R12" s="33">
        <v>0</v>
      </c>
      <c r="S12" s="33">
        <v>5</v>
      </c>
      <c r="T12" s="315">
        <v>1</v>
      </c>
      <c r="U12" s="33">
        <v>0</v>
      </c>
      <c r="V12" s="490"/>
    </row>
    <row r="13" spans="1:22" ht="21.75" customHeight="1" x14ac:dyDescent="0.25">
      <c r="A13" s="461" t="s">
        <v>743</v>
      </c>
      <c r="B13" s="33">
        <v>4</v>
      </c>
      <c r="C13" s="33">
        <v>4</v>
      </c>
      <c r="D13" s="315">
        <v>1</v>
      </c>
      <c r="E13" s="33">
        <v>1</v>
      </c>
      <c r="F13" s="314">
        <v>0.25</v>
      </c>
      <c r="G13" s="33">
        <v>3</v>
      </c>
      <c r="H13" s="314">
        <v>0.75</v>
      </c>
      <c r="I13" s="33">
        <v>0</v>
      </c>
      <c r="J13" s="314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4</v>
      </c>
      <c r="T13" s="315">
        <v>1</v>
      </c>
      <c r="U13" s="33">
        <v>0</v>
      </c>
      <c r="V13" s="490"/>
    </row>
    <row r="14" spans="1:22" ht="27" customHeight="1" x14ac:dyDescent="0.25">
      <c r="A14" s="464" t="s">
        <v>745</v>
      </c>
      <c r="B14" s="33">
        <v>147</v>
      </c>
      <c r="C14" s="33">
        <v>97</v>
      </c>
      <c r="D14" s="314">
        <v>0.65986394557823125</v>
      </c>
      <c r="E14" s="33">
        <v>57</v>
      </c>
      <c r="F14" s="314">
        <v>0.58762886597938147</v>
      </c>
      <c r="G14" s="33">
        <v>40</v>
      </c>
      <c r="H14" s="314">
        <v>0.41237113402061853</v>
      </c>
      <c r="I14" s="33">
        <v>50</v>
      </c>
      <c r="J14" s="314">
        <v>0.3401360544217687</v>
      </c>
      <c r="K14" s="33">
        <v>12</v>
      </c>
      <c r="L14" s="33">
        <v>4</v>
      </c>
      <c r="M14" s="33">
        <v>1</v>
      </c>
      <c r="N14" s="33">
        <v>0</v>
      </c>
      <c r="O14" s="33">
        <v>1</v>
      </c>
      <c r="P14" s="33">
        <v>10</v>
      </c>
      <c r="Q14" s="33">
        <v>0</v>
      </c>
      <c r="R14" s="33">
        <v>22</v>
      </c>
      <c r="S14" s="33">
        <v>147</v>
      </c>
      <c r="T14" s="315">
        <v>1</v>
      </c>
      <c r="U14" s="33">
        <v>0</v>
      </c>
      <c r="V14" s="33">
        <v>0</v>
      </c>
    </row>
    <row r="15" spans="1:22" x14ac:dyDescent="0.25">
      <c r="A15" s="503" t="s">
        <v>71</v>
      </c>
      <c r="B15" s="61">
        <v>3</v>
      </c>
      <c r="C15" s="61">
        <v>1</v>
      </c>
      <c r="D15" s="496">
        <v>0.33333333333333331</v>
      </c>
      <c r="E15" s="61">
        <v>0</v>
      </c>
      <c r="F15" s="496">
        <v>0</v>
      </c>
      <c r="G15" s="61">
        <v>1</v>
      </c>
      <c r="H15" s="505">
        <v>1</v>
      </c>
      <c r="I15" s="61">
        <v>2</v>
      </c>
      <c r="J15" s="496">
        <v>0.66666666666666663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2</v>
      </c>
      <c r="S15" s="61">
        <v>3</v>
      </c>
      <c r="T15" s="505">
        <v>1</v>
      </c>
      <c r="U15" s="61"/>
      <c r="V15" s="493"/>
    </row>
    <row r="16" spans="1:22" x14ac:dyDescent="0.25">
      <c r="A16" s="503" t="s">
        <v>77</v>
      </c>
      <c r="B16" s="61">
        <v>7</v>
      </c>
      <c r="C16" s="61">
        <v>3</v>
      </c>
      <c r="D16" s="496">
        <v>0.42857142857142855</v>
      </c>
      <c r="E16" s="61">
        <v>2</v>
      </c>
      <c r="F16" s="505">
        <v>0.66666666666666663</v>
      </c>
      <c r="G16" s="61">
        <v>1</v>
      </c>
      <c r="H16" s="496">
        <v>0.33333333333333331</v>
      </c>
      <c r="I16" s="61">
        <v>4</v>
      </c>
      <c r="J16" s="496">
        <v>0.5714285714285714</v>
      </c>
      <c r="K16" s="61">
        <v>0</v>
      </c>
      <c r="L16" s="61">
        <v>0</v>
      </c>
      <c r="M16" s="61">
        <v>0</v>
      </c>
      <c r="N16" s="61">
        <v>0</v>
      </c>
      <c r="O16" s="61">
        <v>1</v>
      </c>
      <c r="P16" s="61">
        <v>3</v>
      </c>
      <c r="Q16" s="61">
        <v>0</v>
      </c>
      <c r="R16" s="61">
        <v>0</v>
      </c>
      <c r="S16" s="61">
        <v>7</v>
      </c>
      <c r="T16" s="505">
        <v>1</v>
      </c>
      <c r="U16" s="61"/>
      <c r="V16" s="493"/>
    </row>
    <row r="17" spans="1:22" x14ac:dyDescent="0.25">
      <c r="A17" s="503" t="s">
        <v>84</v>
      </c>
      <c r="B17" s="61">
        <v>6</v>
      </c>
      <c r="C17" s="61">
        <v>6</v>
      </c>
      <c r="D17" s="505">
        <v>1</v>
      </c>
      <c r="E17" s="61">
        <v>6</v>
      </c>
      <c r="F17" s="505">
        <v>1</v>
      </c>
      <c r="G17" s="61">
        <v>0</v>
      </c>
      <c r="H17" s="496">
        <v>0</v>
      </c>
      <c r="I17" s="61">
        <v>0</v>
      </c>
      <c r="J17" s="496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6</v>
      </c>
      <c r="T17" s="505">
        <v>1</v>
      </c>
      <c r="U17" s="81"/>
      <c r="V17" s="493"/>
    </row>
    <row r="18" spans="1:22" x14ac:dyDescent="0.25">
      <c r="A18" s="503" t="s">
        <v>90</v>
      </c>
      <c r="B18" s="61">
        <v>7</v>
      </c>
      <c r="C18" s="61">
        <v>3</v>
      </c>
      <c r="D18" s="496">
        <v>0.42857142857142855</v>
      </c>
      <c r="E18" s="61">
        <v>3</v>
      </c>
      <c r="F18" s="505">
        <v>1</v>
      </c>
      <c r="G18" s="61">
        <v>0</v>
      </c>
      <c r="H18" s="496">
        <v>0</v>
      </c>
      <c r="I18" s="61">
        <v>4</v>
      </c>
      <c r="J18" s="496">
        <v>0.5714285714285714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4</v>
      </c>
      <c r="S18" s="61">
        <v>7</v>
      </c>
      <c r="T18" s="505">
        <v>1</v>
      </c>
      <c r="U18" s="81"/>
      <c r="V18" s="493"/>
    </row>
    <row r="19" spans="1:22" x14ac:dyDescent="0.25">
      <c r="A19" s="503" t="s">
        <v>98</v>
      </c>
      <c r="B19" s="61">
        <v>9</v>
      </c>
      <c r="C19" s="61">
        <v>6</v>
      </c>
      <c r="D19" s="496">
        <v>0.66666666666666663</v>
      </c>
      <c r="E19" s="61">
        <v>4</v>
      </c>
      <c r="F19" s="496">
        <v>0.66666666666666663</v>
      </c>
      <c r="G19" s="61">
        <v>2</v>
      </c>
      <c r="H19" s="496">
        <v>0.33333333333333331</v>
      </c>
      <c r="I19" s="61">
        <v>3</v>
      </c>
      <c r="J19" s="496">
        <v>0.33333333333333331</v>
      </c>
      <c r="K19" s="61">
        <v>0</v>
      </c>
      <c r="L19" s="61">
        <v>1</v>
      </c>
      <c r="M19" s="61">
        <v>1</v>
      </c>
      <c r="N19" s="61">
        <v>0</v>
      </c>
      <c r="O19" s="61">
        <v>0</v>
      </c>
      <c r="P19" s="61">
        <v>1</v>
      </c>
      <c r="Q19" s="61">
        <v>0</v>
      </c>
      <c r="R19" s="61">
        <v>0</v>
      </c>
      <c r="S19" s="61">
        <v>9</v>
      </c>
      <c r="T19" s="505">
        <v>1</v>
      </c>
      <c r="U19" s="81"/>
      <c r="V19" s="493"/>
    </row>
    <row r="20" spans="1:22" x14ac:dyDescent="0.25">
      <c r="A20" s="503" t="s">
        <v>104</v>
      </c>
      <c r="B20" s="61">
        <v>10</v>
      </c>
      <c r="C20" s="61">
        <v>4</v>
      </c>
      <c r="D20" s="496">
        <v>0.4</v>
      </c>
      <c r="E20" s="61">
        <v>1</v>
      </c>
      <c r="F20" s="496">
        <v>0.25</v>
      </c>
      <c r="G20" s="61">
        <v>3</v>
      </c>
      <c r="H20" s="496">
        <v>0.75</v>
      </c>
      <c r="I20" s="61">
        <v>6</v>
      </c>
      <c r="J20" s="496">
        <v>0.6</v>
      </c>
      <c r="K20" s="61">
        <v>2</v>
      </c>
      <c r="L20" s="61">
        <v>2</v>
      </c>
      <c r="M20" s="61">
        <v>0</v>
      </c>
      <c r="N20" s="61">
        <v>0</v>
      </c>
      <c r="O20" s="61">
        <v>0</v>
      </c>
      <c r="P20" s="61">
        <v>1</v>
      </c>
      <c r="Q20" s="61">
        <v>0</v>
      </c>
      <c r="R20" s="61">
        <v>1</v>
      </c>
      <c r="S20" s="61">
        <v>10</v>
      </c>
      <c r="T20" s="505">
        <v>1</v>
      </c>
      <c r="U20" s="81"/>
      <c r="V20" s="493"/>
    </row>
    <row r="21" spans="1:22" x14ac:dyDescent="0.25">
      <c r="A21" s="503" t="s">
        <v>117</v>
      </c>
      <c r="B21" s="61">
        <v>3</v>
      </c>
      <c r="C21" s="61">
        <v>0</v>
      </c>
      <c r="D21" s="496">
        <v>0</v>
      </c>
      <c r="E21" s="61">
        <v>0</v>
      </c>
      <c r="F21" s="496">
        <v>0</v>
      </c>
      <c r="G21" s="61">
        <v>0</v>
      </c>
      <c r="H21" s="496">
        <v>0</v>
      </c>
      <c r="I21" s="61">
        <v>3</v>
      </c>
      <c r="J21" s="505">
        <v>1</v>
      </c>
      <c r="K21" s="61">
        <v>1</v>
      </c>
      <c r="L21" s="61">
        <v>1</v>
      </c>
      <c r="M21" s="61">
        <v>0</v>
      </c>
      <c r="N21" s="61">
        <v>0</v>
      </c>
      <c r="O21" s="61">
        <v>0</v>
      </c>
      <c r="P21" s="61">
        <v>1</v>
      </c>
      <c r="Q21" s="61">
        <v>0</v>
      </c>
      <c r="R21" s="61">
        <v>0</v>
      </c>
      <c r="S21" s="61">
        <v>3</v>
      </c>
      <c r="T21" s="505">
        <v>1</v>
      </c>
      <c r="U21" s="81"/>
      <c r="V21" s="493"/>
    </row>
    <row r="22" spans="1:22" x14ac:dyDescent="0.25">
      <c r="A22" s="503" t="s">
        <v>120</v>
      </c>
      <c r="B22" s="61">
        <v>25</v>
      </c>
      <c r="C22" s="61">
        <v>19</v>
      </c>
      <c r="D22" s="496">
        <v>0.76</v>
      </c>
      <c r="E22" s="61">
        <v>10</v>
      </c>
      <c r="F22" s="496">
        <v>0.52631578947368418</v>
      </c>
      <c r="G22" s="61">
        <v>9</v>
      </c>
      <c r="H22" s="496">
        <v>0.47368421052631576</v>
      </c>
      <c r="I22" s="61">
        <v>6</v>
      </c>
      <c r="J22" s="496">
        <v>0.24</v>
      </c>
      <c r="K22" s="61">
        <v>2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4</v>
      </c>
      <c r="S22" s="61">
        <v>25</v>
      </c>
      <c r="T22" s="505">
        <v>1</v>
      </c>
      <c r="U22" s="81"/>
      <c r="V22" s="493"/>
    </row>
    <row r="23" spans="1:22" x14ac:dyDescent="0.25">
      <c r="A23" s="503" t="s">
        <v>131</v>
      </c>
      <c r="B23" s="61">
        <v>4</v>
      </c>
      <c r="C23" s="61">
        <v>2</v>
      </c>
      <c r="D23" s="496">
        <v>0.5</v>
      </c>
      <c r="E23" s="61">
        <v>1</v>
      </c>
      <c r="F23" s="496">
        <v>0.5</v>
      </c>
      <c r="G23" s="61" t="s">
        <v>38</v>
      </c>
      <c r="H23" s="496">
        <v>0.5</v>
      </c>
      <c r="I23" s="61">
        <v>2</v>
      </c>
      <c r="J23" s="496">
        <v>0.5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2</v>
      </c>
      <c r="S23" s="61">
        <v>4</v>
      </c>
      <c r="T23" s="505">
        <v>1</v>
      </c>
      <c r="U23" s="81"/>
      <c r="V23" s="493"/>
    </row>
    <row r="24" spans="1:22" x14ac:dyDescent="0.25">
      <c r="A24" s="69" t="s">
        <v>134</v>
      </c>
      <c r="B24" s="61">
        <v>5</v>
      </c>
      <c r="C24" s="61">
        <v>2</v>
      </c>
      <c r="D24" s="496">
        <v>0.4</v>
      </c>
      <c r="E24" s="61">
        <v>1</v>
      </c>
      <c r="F24" s="505">
        <v>0.5</v>
      </c>
      <c r="G24" s="61">
        <v>1</v>
      </c>
      <c r="H24" s="496">
        <v>0.5</v>
      </c>
      <c r="I24" s="61">
        <v>3</v>
      </c>
      <c r="J24" s="496">
        <v>0.6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3</v>
      </c>
      <c r="S24" s="61">
        <v>5</v>
      </c>
      <c r="T24" s="505">
        <v>1</v>
      </c>
      <c r="U24" s="81"/>
      <c r="V24" s="493"/>
    </row>
    <row r="25" spans="1:22" x14ac:dyDescent="0.25">
      <c r="A25" s="503" t="s">
        <v>141</v>
      </c>
      <c r="B25" s="61">
        <v>2</v>
      </c>
      <c r="C25" s="61" t="s">
        <v>38</v>
      </c>
      <c r="D25" s="505">
        <v>0.5</v>
      </c>
      <c r="E25" s="61">
        <v>1</v>
      </c>
      <c r="F25" s="505">
        <v>1</v>
      </c>
      <c r="G25" s="61">
        <v>0</v>
      </c>
      <c r="H25" s="496">
        <v>0</v>
      </c>
      <c r="I25" s="61">
        <v>1</v>
      </c>
      <c r="J25" s="496">
        <v>0.5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1</v>
      </c>
      <c r="Q25" s="61">
        <v>0</v>
      </c>
      <c r="R25" s="61">
        <v>0</v>
      </c>
      <c r="S25" s="61">
        <v>2</v>
      </c>
      <c r="T25" s="505">
        <v>1</v>
      </c>
      <c r="U25" s="81"/>
      <c r="V25" s="493"/>
    </row>
    <row r="26" spans="1:22" x14ac:dyDescent="0.25">
      <c r="A26" s="503" t="s">
        <v>146</v>
      </c>
      <c r="B26" s="61">
        <v>14</v>
      </c>
      <c r="C26" s="61">
        <v>14</v>
      </c>
      <c r="D26" s="505">
        <v>1</v>
      </c>
      <c r="E26" s="61">
        <v>14</v>
      </c>
      <c r="F26" s="496">
        <v>0</v>
      </c>
      <c r="G26" s="61">
        <v>0</v>
      </c>
      <c r="H26" s="496">
        <v>0</v>
      </c>
      <c r="I26" s="61">
        <v>0</v>
      </c>
      <c r="J26" s="505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14</v>
      </c>
      <c r="T26" s="505">
        <v>1</v>
      </c>
      <c r="U26" s="81"/>
      <c r="V26" s="493"/>
    </row>
    <row r="27" spans="1:22" x14ac:dyDescent="0.25">
      <c r="A27" s="503" t="s">
        <v>152</v>
      </c>
      <c r="B27" s="61">
        <v>6</v>
      </c>
      <c r="C27" s="61">
        <v>3</v>
      </c>
      <c r="D27" s="496">
        <v>0.5</v>
      </c>
      <c r="E27" s="61">
        <v>1</v>
      </c>
      <c r="F27" s="496">
        <v>0.33333333333333331</v>
      </c>
      <c r="G27" s="61">
        <v>2</v>
      </c>
      <c r="H27" s="496">
        <v>0.66666666666666663</v>
      </c>
      <c r="I27" s="61">
        <v>3</v>
      </c>
      <c r="J27" s="496">
        <v>0.5</v>
      </c>
      <c r="K27" s="61">
        <v>1</v>
      </c>
      <c r="L27" s="61">
        <v>0</v>
      </c>
      <c r="M27" s="61">
        <v>0</v>
      </c>
      <c r="N27" s="61">
        <v>0</v>
      </c>
      <c r="O27" s="61">
        <v>0</v>
      </c>
      <c r="P27" s="61">
        <v>1</v>
      </c>
      <c r="Q27" s="61">
        <v>0</v>
      </c>
      <c r="R27" s="61">
        <v>1</v>
      </c>
      <c r="S27" s="61">
        <v>6</v>
      </c>
      <c r="T27" s="505">
        <v>1</v>
      </c>
      <c r="U27" s="81"/>
      <c r="V27" s="493"/>
    </row>
    <row r="28" spans="1:22" x14ac:dyDescent="0.25">
      <c r="A28" s="503" t="s">
        <v>161</v>
      </c>
      <c r="B28" s="61">
        <v>14</v>
      </c>
      <c r="C28" s="61">
        <v>9</v>
      </c>
      <c r="D28" s="496">
        <v>0.6428571428571429</v>
      </c>
      <c r="E28" s="61">
        <v>3</v>
      </c>
      <c r="F28" s="496">
        <v>0.33333333333333331</v>
      </c>
      <c r="G28" s="61">
        <v>6</v>
      </c>
      <c r="H28" s="496">
        <v>0.66666666666666663</v>
      </c>
      <c r="I28" s="61">
        <v>5</v>
      </c>
      <c r="J28" s="496">
        <v>0.35714285714285715</v>
      </c>
      <c r="K28" s="61">
        <v>2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3</v>
      </c>
      <c r="S28" s="61">
        <v>14</v>
      </c>
      <c r="T28" s="505">
        <v>1</v>
      </c>
      <c r="U28" s="495"/>
      <c r="V28" s="493"/>
    </row>
    <row r="29" spans="1:22" x14ac:dyDescent="0.25">
      <c r="A29" s="503" t="s">
        <v>165</v>
      </c>
      <c r="B29" s="61">
        <v>4</v>
      </c>
      <c r="C29" s="61">
        <v>3</v>
      </c>
      <c r="D29" s="496">
        <v>0.75</v>
      </c>
      <c r="E29" s="61">
        <v>2</v>
      </c>
      <c r="F29" s="496">
        <v>0.66666666666666663</v>
      </c>
      <c r="G29" s="61">
        <v>1</v>
      </c>
      <c r="H29" s="496">
        <v>0.33333333333333331</v>
      </c>
      <c r="I29" s="61">
        <v>1</v>
      </c>
      <c r="J29" s="496">
        <v>0.25</v>
      </c>
      <c r="K29" s="61">
        <v>1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4</v>
      </c>
      <c r="T29" s="505">
        <v>1</v>
      </c>
      <c r="U29" s="81"/>
      <c r="V29" s="493"/>
    </row>
    <row r="30" spans="1:22" x14ac:dyDescent="0.25">
      <c r="A30" s="503" t="s">
        <v>170</v>
      </c>
      <c r="B30" s="61">
        <v>12</v>
      </c>
      <c r="C30" s="61">
        <v>10</v>
      </c>
      <c r="D30" s="496">
        <v>0.83333333333333337</v>
      </c>
      <c r="E30" s="61">
        <v>6</v>
      </c>
      <c r="F30" s="496">
        <v>0.6</v>
      </c>
      <c r="G30" s="61">
        <v>4</v>
      </c>
      <c r="H30" s="496">
        <v>0.4</v>
      </c>
      <c r="I30" s="61">
        <v>2</v>
      </c>
      <c r="J30" s="496">
        <v>0.16666666666666666</v>
      </c>
      <c r="K30" s="61">
        <v>1</v>
      </c>
      <c r="L30" s="61">
        <v>0</v>
      </c>
      <c r="M30" s="61">
        <v>0</v>
      </c>
      <c r="N30" s="61">
        <v>0</v>
      </c>
      <c r="O30" s="61">
        <v>0</v>
      </c>
      <c r="P30" s="61">
        <v>1</v>
      </c>
      <c r="Q30" s="61">
        <v>0</v>
      </c>
      <c r="R30" s="61">
        <v>0</v>
      </c>
      <c r="S30" s="61">
        <v>12</v>
      </c>
      <c r="T30" s="505">
        <v>1</v>
      </c>
      <c r="U30" s="81"/>
      <c r="V30" s="493"/>
    </row>
    <row r="31" spans="1:22" x14ac:dyDescent="0.25">
      <c r="A31" s="504" t="s">
        <v>180</v>
      </c>
      <c r="B31" s="359">
        <v>12</v>
      </c>
      <c r="C31" s="359">
        <v>7</v>
      </c>
      <c r="D31" s="496">
        <v>0.58333333333333337</v>
      </c>
      <c r="E31" s="359">
        <v>1</v>
      </c>
      <c r="F31" s="496">
        <v>0.14285714285714285</v>
      </c>
      <c r="G31" s="359">
        <v>6</v>
      </c>
      <c r="H31" s="496">
        <v>0.8571428571428571</v>
      </c>
      <c r="I31" s="359">
        <v>5</v>
      </c>
      <c r="J31" s="496">
        <v>0.41666666666666669</v>
      </c>
      <c r="K31" s="359">
        <v>2</v>
      </c>
      <c r="L31" s="359">
        <v>0</v>
      </c>
      <c r="M31" s="359">
        <v>0</v>
      </c>
      <c r="N31" s="359">
        <v>0</v>
      </c>
      <c r="O31" s="359">
        <v>0</v>
      </c>
      <c r="P31" s="359">
        <v>1</v>
      </c>
      <c r="Q31" s="359">
        <v>0</v>
      </c>
      <c r="R31" s="359">
        <v>2</v>
      </c>
      <c r="S31" s="359">
        <v>12</v>
      </c>
      <c r="T31" s="505">
        <v>1</v>
      </c>
      <c r="U31" s="81"/>
      <c r="V31" s="493"/>
    </row>
    <row r="32" spans="1:22" x14ac:dyDescent="0.25">
      <c r="A32" s="503" t="s">
        <v>190</v>
      </c>
      <c r="B32" s="61">
        <v>4</v>
      </c>
      <c r="C32" s="61">
        <v>4</v>
      </c>
      <c r="D32" s="505">
        <v>1</v>
      </c>
      <c r="E32" s="61">
        <v>1</v>
      </c>
      <c r="F32" s="496">
        <v>0.25</v>
      </c>
      <c r="G32" s="61" t="s">
        <v>40</v>
      </c>
      <c r="H32" s="496">
        <v>0.75</v>
      </c>
      <c r="I32" s="61">
        <v>0</v>
      </c>
      <c r="J32" s="496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4</v>
      </c>
      <c r="T32" s="505">
        <v>1</v>
      </c>
      <c r="U32" s="495"/>
      <c r="V32" s="493"/>
    </row>
    <row r="33" spans="1:22" x14ac:dyDescent="0.25">
      <c r="A33" s="310" t="s">
        <v>204</v>
      </c>
      <c r="B33" s="61">
        <v>5</v>
      </c>
      <c r="C33" s="61">
        <v>4</v>
      </c>
      <c r="D33" s="496">
        <v>0.8</v>
      </c>
      <c r="E33" s="61">
        <v>3</v>
      </c>
      <c r="F33" s="505">
        <v>0.75</v>
      </c>
      <c r="G33" s="61">
        <v>1</v>
      </c>
      <c r="H33" s="496">
        <v>0.25</v>
      </c>
      <c r="I33" s="61">
        <v>1</v>
      </c>
      <c r="J33" s="496">
        <v>0.2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1</v>
      </c>
      <c r="Q33" s="61">
        <v>0</v>
      </c>
      <c r="R33" s="61">
        <v>0</v>
      </c>
      <c r="S33" s="61">
        <v>5</v>
      </c>
      <c r="T33" s="505">
        <v>1</v>
      </c>
      <c r="U33" s="332"/>
      <c r="V33" s="493"/>
    </row>
    <row r="34" spans="1:22" x14ac:dyDescent="0.25">
      <c r="A34" s="310" t="s">
        <v>513</v>
      </c>
      <c r="B34" s="332">
        <v>4</v>
      </c>
      <c r="C34" s="332">
        <v>4</v>
      </c>
      <c r="D34" s="505">
        <v>1</v>
      </c>
      <c r="E34" s="332">
        <v>1</v>
      </c>
      <c r="F34" s="496">
        <v>0.25</v>
      </c>
      <c r="G34" s="332">
        <v>3</v>
      </c>
      <c r="H34" s="496">
        <v>0.75</v>
      </c>
      <c r="I34" s="332">
        <v>0</v>
      </c>
      <c r="J34" s="496">
        <v>0</v>
      </c>
      <c r="K34" s="332">
        <v>0</v>
      </c>
      <c r="L34" s="332">
        <v>0</v>
      </c>
      <c r="M34" s="332">
        <v>0</v>
      </c>
      <c r="N34" s="332">
        <v>0</v>
      </c>
      <c r="O34" s="332">
        <v>0</v>
      </c>
      <c r="P34" s="332">
        <v>0</v>
      </c>
      <c r="Q34" s="332">
        <v>0</v>
      </c>
      <c r="R34" s="332">
        <v>0</v>
      </c>
      <c r="S34" s="61">
        <v>4</v>
      </c>
      <c r="T34" s="505">
        <v>1</v>
      </c>
      <c r="U34" s="332"/>
      <c r="V34" s="493"/>
    </row>
  </sheetData>
  <autoFilter ref="A6:V34"/>
  <mergeCells count="22">
    <mergeCell ref="A3:A5"/>
    <mergeCell ref="B3:B5"/>
    <mergeCell ref="C3:H3"/>
    <mergeCell ref="I3:R3"/>
    <mergeCell ref="O4:Q4"/>
    <mergeCell ref="R4:R5"/>
    <mergeCell ref="H4:H5"/>
    <mergeCell ref="I4:J4"/>
    <mergeCell ref="K4:N4"/>
    <mergeCell ref="B1:P1"/>
    <mergeCell ref="H2:M2"/>
    <mergeCell ref="C4:C5"/>
    <mergeCell ref="D4:D5"/>
    <mergeCell ref="E4:E5"/>
    <mergeCell ref="F4:F5"/>
    <mergeCell ref="G4:G5"/>
    <mergeCell ref="S4:S5"/>
    <mergeCell ref="T4:T5"/>
    <mergeCell ref="U4:U5"/>
    <mergeCell ref="V4:V5"/>
    <mergeCell ref="S3:T3"/>
    <mergeCell ref="U3:V3"/>
  </mergeCells>
  <pageMargins left="0.51181102362204722" right="0.11811023622047245" top="0.35433070866141736" bottom="0.15748031496062992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workbookViewId="0">
      <selection activeCell="K5" sqref="K5"/>
    </sheetView>
  </sheetViews>
  <sheetFormatPr defaultRowHeight="12.75" x14ac:dyDescent="0.2"/>
  <cols>
    <col min="1" max="1" width="25.5703125" style="426" customWidth="1"/>
    <col min="2" max="3" width="7.28515625" style="427" customWidth="1"/>
    <col min="4" max="4" width="6.5703125" style="427" customWidth="1"/>
    <col min="5" max="5" width="6" style="427" customWidth="1"/>
    <col min="6" max="6" width="7" style="428" customWidth="1"/>
    <col min="7" max="7" width="4.7109375" style="427" customWidth="1"/>
    <col min="8" max="10" width="3.7109375" style="427" customWidth="1"/>
    <col min="11" max="11" width="4.140625" style="427" customWidth="1"/>
    <col min="12" max="12" width="4.85546875" style="427" customWidth="1"/>
    <col min="13" max="13" width="5" style="427" customWidth="1"/>
    <col min="14" max="255" width="9.140625" style="429"/>
    <col min="256" max="256" width="22.140625" style="429" customWidth="1"/>
    <col min="257" max="257" width="10.7109375" style="429" customWidth="1"/>
    <col min="258" max="258" width="6.5703125" style="429" customWidth="1"/>
    <col min="259" max="259" width="6" style="429" customWidth="1"/>
    <col min="260" max="260" width="10.7109375" style="429" customWidth="1"/>
    <col min="261" max="261" width="6.7109375" style="429" customWidth="1"/>
    <col min="262" max="262" width="5.42578125" style="429" customWidth="1"/>
    <col min="263" max="263" width="5.28515625" style="429" customWidth="1"/>
    <col min="264" max="264" width="6.7109375" style="429" customWidth="1"/>
    <col min="265" max="265" width="4.140625" style="429" customWidth="1"/>
    <col min="266" max="266" width="6.28515625" style="429" customWidth="1"/>
    <col min="267" max="267" width="4.5703125" style="429" customWidth="1"/>
    <col min="268" max="511" width="9.140625" style="429"/>
    <col min="512" max="512" width="22.140625" style="429" customWidth="1"/>
    <col min="513" max="513" width="10.7109375" style="429" customWidth="1"/>
    <col min="514" max="514" width="6.5703125" style="429" customWidth="1"/>
    <col min="515" max="515" width="6" style="429" customWidth="1"/>
    <col min="516" max="516" width="10.7109375" style="429" customWidth="1"/>
    <col min="517" max="517" width="6.7109375" style="429" customWidth="1"/>
    <col min="518" max="518" width="5.42578125" style="429" customWidth="1"/>
    <col min="519" max="519" width="5.28515625" style="429" customWidth="1"/>
    <col min="520" max="520" width="6.7109375" style="429" customWidth="1"/>
    <col min="521" max="521" width="4.140625" style="429" customWidth="1"/>
    <col min="522" max="522" width="6.28515625" style="429" customWidth="1"/>
    <col min="523" max="523" width="4.5703125" style="429" customWidth="1"/>
    <col min="524" max="767" width="9.140625" style="429"/>
    <col min="768" max="768" width="22.140625" style="429" customWidth="1"/>
    <col min="769" max="769" width="10.7109375" style="429" customWidth="1"/>
    <col min="770" max="770" width="6.5703125" style="429" customWidth="1"/>
    <col min="771" max="771" width="6" style="429" customWidth="1"/>
    <col min="772" max="772" width="10.7109375" style="429" customWidth="1"/>
    <col min="773" max="773" width="6.7109375" style="429" customWidth="1"/>
    <col min="774" max="774" width="5.42578125" style="429" customWidth="1"/>
    <col min="775" max="775" width="5.28515625" style="429" customWidth="1"/>
    <col min="776" max="776" width="6.7109375" style="429" customWidth="1"/>
    <col min="777" max="777" width="4.140625" style="429" customWidth="1"/>
    <col min="778" max="778" width="6.28515625" style="429" customWidth="1"/>
    <col min="779" max="779" width="4.5703125" style="429" customWidth="1"/>
    <col min="780" max="1023" width="9.140625" style="429"/>
    <col min="1024" max="1024" width="22.140625" style="429" customWidth="1"/>
    <col min="1025" max="1025" width="10.7109375" style="429" customWidth="1"/>
    <col min="1026" max="1026" width="6.5703125" style="429" customWidth="1"/>
    <col min="1027" max="1027" width="6" style="429" customWidth="1"/>
    <col min="1028" max="1028" width="10.7109375" style="429" customWidth="1"/>
    <col min="1029" max="1029" width="6.7109375" style="429" customWidth="1"/>
    <col min="1030" max="1030" width="5.42578125" style="429" customWidth="1"/>
    <col min="1031" max="1031" width="5.28515625" style="429" customWidth="1"/>
    <col min="1032" max="1032" width="6.7109375" style="429" customWidth="1"/>
    <col min="1033" max="1033" width="4.140625" style="429" customWidth="1"/>
    <col min="1034" max="1034" width="6.28515625" style="429" customWidth="1"/>
    <col min="1035" max="1035" width="4.5703125" style="429" customWidth="1"/>
    <col min="1036" max="1279" width="9.140625" style="429"/>
    <col min="1280" max="1280" width="22.140625" style="429" customWidth="1"/>
    <col min="1281" max="1281" width="10.7109375" style="429" customWidth="1"/>
    <col min="1282" max="1282" width="6.5703125" style="429" customWidth="1"/>
    <col min="1283" max="1283" width="6" style="429" customWidth="1"/>
    <col min="1284" max="1284" width="10.7109375" style="429" customWidth="1"/>
    <col min="1285" max="1285" width="6.7109375" style="429" customWidth="1"/>
    <col min="1286" max="1286" width="5.42578125" style="429" customWidth="1"/>
    <col min="1287" max="1287" width="5.28515625" style="429" customWidth="1"/>
    <col min="1288" max="1288" width="6.7109375" style="429" customWidth="1"/>
    <col min="1289" max="1289" width="4.140625" style="429" customWidth="1"/>
    <col min="1290" max="1290" width="6.28515625" style="429" customWidth="1"/>
    <col min="1291" max="1291" width="4.5703125" style="429" customWidth="1"/>
    <col min="1292" max="1535" width="9.140625" style="429"/>
    <col min="1536" max="1536" width="22.140625" style="429" customWidth="1"/>
    <col min="1537" max="1537" width="10.7109375" style="429" customWidth="1"/>
    <col min="1538" max="1538" width="6.5703125" style="429" customWidth="1"/>
    <col min="1539" max="1539" width="6" style="429" customWidth="1"/>
    <col min="1540" max="1540" width="10.7109375" style="429" customWidth="1"/>
    <col min="1541" max="1541" width="6.7109375" style="429" customWidth="1"/>
    <col min="1542" max="1542" width="5.42578125" style="429" customWidth="1"/>
    <col min="1543" max="1543" width="5.28515625" style="429" customWidth="1"/>
    <col min="1544" max="1544" width="6.7109375" style="429" customWidth="1"/>
    <col min="1545" max="1545" width="4.140625" style="429" customWidth="1"/>
    <col min="1546" max="1546" width="6.28515625" style="429" customWidth="1"/>
    <col min="1547" max="1547" width="4.5703125" style="429" customWidth="1"/>
    <col min="1548" max="1791" width="9.140625" style="429"/>
    <col min="1792" max="1792" width="22.140625" style="429" customWidth="1"/>
    <col min="1793" max="1793" width="10.7109375" style="429" customWidth="1"/>
    <col min="1794" max="1794" width="6.5703125" style="429" customWidth="1"/>
    <col min="1795" max="1795" width="6" style="429" customWidth="1"/>
    <col min="1796" max="1796" width="10.7109375" style="429" customWidth="1"/>
    <col min="1797" max="1797" width="6.7109375" style="429" customWidth="1"/>
    <col min="1798" max="1798" width="5.42578125" style="429" customWidth="1"/>
    <col min="1799" max="1799" width="5.28515625" style="429" customWidth="1"/>
    <col min="1800" max="1800" width="6.7109375" style="429" customWidth="1"/>
    <col min="1801" max="1801" width="4.140625" style="429" customWidth="1"/>
    <col min="1802" max="1802" width="6.28515625" style="429" customWidth="1"/>
    <col min="1803" max="1803" width="4.5703125" style="429" customWidth="1"/>
    <col min="1804" max="2047" width="9.140625" style="429"/>
    <col min="2048" max="2048" width="22.140625" style="429" customWidth="1"/>
    <col min="2049" max="2049" width="10.7109375" style="429" customWidth="1"/>
    <col min="2050" max="2050" width="6.5703125" style="429" customWidth="1"/>
    <col min="2051" max="2051" width="6" style="429" customWidth="1"/>
    <col min="2052" max="2052" width="10.7109375" style="429" customWidth="1"/>
    <col min="2053" max="2053" width="6.7109375" style="429" customWidth="1"/>
    <col min="2054" max="2054" width="5.42578125" style="429" customWidth="1"/>
    <col min="2055" max="2055" width="5.28515625" style="429" customWidth="1"/>
    <col min="2056" max="2056" width="6.7109375" style="429" customWidth="1"/>
    <col min="2057" max="2057" width="4.140625" style="429" customWidth="1"/>
    <col min="2058" max="2058" width="6.28515625" style="429" customWidth="1"/>
    <col min="2059" max="2059" width="4.5703125" style="429" customWidth="1"/>
    <col min="2060" max="2303" width="9.140625" style="429"/>
    <col min="2304" max="2304" width="22.140625" style="429" customWidth="1"/>
    <col min="2305" max="2305" width="10.7109375" style="429" customWidth="1"/>
    <col min="2306" max="2306" width="6.5703125" style="429" customWidth="1"/>
    <col min="2307" max="2307" width="6" style="429" customWidth="1"/>
    <col min="2308" max="2308" width="10.7109375" style="429" customWidth="1"/>
    <col min="2309" max="2309" width="6.7109375" style="429" customWidth="1"/>
    <col min="2310" max="2310" width="5.42578125" style="429" customWidth="1"/>
    <col min="2311" max="2311" width="5.28515625" style="429" customWidth="1"/>
    <col min="2312" max="2312" width="6.7109375" style="429" customWidth="1"/>
    <col min="2313" max="2313" width="4.140625" style="429" customWidth="1"/>
    <col min="2314" max="2314" width="6.28515625" style="429" customWidth="1"/>
    <col min="2315" max="2315" width="4.5703125" style="429" customWidth="1"/>
    <col min="2316" max="2559" width="9.140625" style="429"/>
    <col min="2560" max="2560" width="22.140625" style="429" customWidth="1"/>
    <col min="2561" max="2561" width="10.7109375" style="429" customWidth="1"/>
    <col min="2562" max="2562" width="6.5703125" style="429" customWidth="1"/>
    <col min="2563" max="2563" width="6" style="429" customWidth="1"/>
    <col min="2564" max="2564" width="10.7109375" style="429" customWidth="1"/>
    <col min="2565" max="2565" width="6.7109375" style="429" customWidth="1"/>
    <col min="2566" max="2566" width="5.42578125" style="429" customWidth="1"/>
    <col min="2567" max="2567" width="5.28515625" style="429" customWidth="1"/>
    <col min="2568" max="2568" width="6.7109375" style="429" customWidth="1"/>
    <col min="2569" max="2569" width="4.140625" style="429" customWidth="1"/>
    <col min="2570" max="2570" width="6.28515625" style="429" customWidth="1"/>
    <col min="2571" max="2571" width="4.5703125" style="429" customWidth="1"/>
    <col min="2572" max="2815" width="9.140625" style="429"/>
    <col min="2816" max="2816" width="22.140625" style="429" customWidth="1"/>
    <col min="2817" max="2817" width="10.7109375" style="429" customWidth="1"/>
    <col min="2818" max="2818" width="6.5703125" style="429" customWidth="1"/>
    <col min="2819" max="2819" width="6" style="429" customWidth="1"/>
    <col min="2820" max="2820" width="10.7109375" style="429" customWidth="1"/>
    <col min="2821" max="2821" width="6.7109375" style="429" customWidth="1"/>
    <col min="2822" max="2822" width="5.42578125" style="429" customWidth="1"/>
    <col min="2823" max="2823" width="5.28515625" style="429" customWidth="1"/>
    <col min="2824" max="2824" width="6.7109375" style="429" customWidth="1"/>
    <col min="2825" max="2825" width="4.140625" style="429" customWidth="1"/>
    <col min="2826" max="2826" width="6.28515625" style="429" customWidth="1"/>
    <col min="2827" max="2827" width="4.5703125" style="429" customWidth="1"/>
    <col min="2828" max="3071" width="9.140625" style="429"/>
    <col min="3072" max="3072" width="22.140625" style="429" customWidth="1"/>
    <col min="3073" max="3073" width="10.7109375" style="429" customWidth="1"/>
    <col min="3074" max="3074" width="6.5703125" style="429" customWidth="1"/>
    <col min="3075" max="3075" width="6" style="429" customWidth="1"/>
    <col min="3076" max="3076" width="10.7109375" style="429" customWidth="1"/>
    <col min="3077" max="3077" width="6.7109375" style="429" customWidth="1"/>
    <col min="3078" max="3078" width="5.42578125" style="429" customWidth="1"/>
    <col min="3079" max="3079" width="5.28515625" style="429" customWidth="1"/>
    <col min="3080" max="3080" width="6.7109375" style="429" customWidth="1"/>
    <col min="3081" max="3081" width="4.140625" style="429" customWidth="1"/>
    <col min="3082" max="3082" width="6.28515625" style="429" customWidth="1"/>
    <col min="3083" max="3083" width="4.5703125" style="429" customWidth="1"/>
    <col min="3084" max="3327" width="9.140625" style="429"/>
    <col min="3328" max="3328" width="22.140625" style="429" customWidth="1"/>
    <col min="3329" max="3329" width="10.7109375" style="429" customWidth="1"/>
    <col min="3330" max="3330" width="6.5703125" style="429" customWidth="1"/>
    <col min="3331" max="3331" width="6" style="429" customWidth="1"/>
    <col min="3332" max="3332" width="10.7109375" style="429" customWidth="1"/>
    <col min="3333" max="3333" width="6.7109375" style="429" customWidth="1"/>
    <col min="3334" max="3334" width="5.42578125" style="429" customWidth="1"/>
    <col min="3335" max="3335" width="5.28515625" style="429" customWidth="1"/>
    <col min="3336" max="3336" width="6.7109375" style="429" customWidth="1"/>
    <col min="3337" max="3337" width="4.140625" style="429" customWidth="1"/>
    <col min="3338" max="3338" width="6.28515625" style="429" customWidth="1"/>
    <col min="3339" max="3339" width="4.5703125" style="429" customWidth="1"/>
    <col min="3340" max="3583" width="9.140625" style="429"/>
    <col min="3584" max="3584" width="22.140625" style="429" customWidth="1"/>
    <col min="3585" max="3585" width="10.7109375" style="429" customWidth="1"/>
    <col min="3586" max="3586" width="6.5703125" style="429" customWidth="1"/>
    <col min="3587" max="3587" width="6" style="429" customWidth="1"/>
    <col min="3588" max="3588" width="10.7109375" style="429" customWidth="1"/>
    <col min="3589" max="3589" width="6.7109375" style="429" customWidth="1"/>
    <col min="3590" max="3590" width="5.42578125" style="429" customWidth="1"/>
    <col min="3591" max="3591" width="5.28515625" style="429" customWidth="1"/>
    <col min="3592" max="3592" width="6.7109375" style="429" customWidth="1"/>
    <col min="3593" max="3593" width="4.140625" style="429" customWidth="1"/>
    <col min="3594" max="3594" width="6.28515625" style="429" customWidth="1"/>
    <col min="3595" max="3595" width="4.5703125" style="429" customWidth="1"/>
    <col min="3596" max="3839" width="9.140625" style="429"/>
    <col min="3840" max="3840" width="22.140625" style="429" customWidth="1"/>
    <col min="3841" max="3841" width="10.7109375" style="429" customWidth="1"/>
    <col min="3842" max="3842" width="6.5703125" style="429" customWidth="1"/>
    <col min="3843" max="3843" width="6" style="429" customWidth="1"/>
    <col min="3844" max="3844" width="10.7109375" style="429" customWidth="1"/>
    <col min="3845" max="3845" width="6.7109375" style="429" customWidth="1"/>
    <col min="3846" max="3846" width="5.42578125" style="429" customWidth="1"/>
    <col min="3847" max="3847" width="5.28515625" style="429" customWidth="1"/>
    <col min="3848" max="3848" width="6.7109375" style="429" customWidth="1"/>
    <col min="3849" max="3849" width="4.140625" style="429" customWidth="1"/>
    <col min="3850" max="3850" width="6.28515625" style="429" customWidth="1"/>
    <col min="3851" max="3851" width="4.5703125" style="429" customWidth="1"/>
    <col min="3852" max="4095" width="9.140625" style="429"/>
    <col min="4096" max="4096" width="22.140625" style="429" customWidth="1"/>
    <col min="4097" max="4097" width="10.7109375" style="429" customWidth="1"/>
    <col min="4098" max="4098" width="6.5703125" style="429" customWidth="1"/>
    <col min="4099" max="4099" width="6" style="429" customWidth="1"/>
    <col min="4100" max="4100" width="10.7109375" style="429" customWidth="1"/>
    <col min="4101" max="4101" width="6.7109375" style="429" customWidth="1"/>
    <col min="4102" max="4102" width="5.42578125" style="429" customWidth="1"/>
    <col min="4103" max="4103" width="5.28515625" style="429" customWidth="1"/>
    <col min="4104" max="4104" width="6.7109375" style="429" customWidth="1"/>
    <col min="4105" max="4105" width="4.140625" style="429" customWidth="1"/>
    <col min="4106" max="4106" width="6.28515625" style="429" customWidth="1"/>
    <col min="4107" max="4107" width="4.5703125" style="429" customWidth="1"/>
    <col min="4108" max="4351" width="9.140625" style="429"/>
    <col min="4352" max="4352" width="22.140625" style="429" customWidth="1"/>
    <col min="4353" max="4353" width="10.7109375" style="429" customWidth="1"/>
    <col min="4354" max="4354" width="6.5703125" style="429" customWidth="1"/>
    <col min="4355" max="4355" width="6" style="429" customWidth="1"/>
    <col min="4356" max="4356" width="10.7109375" style="429" customWidth="1"/>
    <col min="4357" max="4357" width="6.7109375" style="429" customWidth="1"/>
    <col min="4358" max="4358" width="5.42578125" style="429" customWidth="1"/>
    <col min="4359" max="4359" width="5.28515625" style="429" customWidth="1"/>
    <col min="4360" max="4360" width="6.7109375" style="429" customWidth="1"/>
    <col min="4361" max="4361" width="4.140625" style="429" customWidth="1"/>
    <col min="4362" max="4362" width="6.28515625" style="429" customWidth="1"/>
    <col min="4363" max="4363" width="4.5703125" style="429" customWidth="1"/>
    <col min="4364" max="4607" width="9.140625" style="429"/>
    <col min="4608" max="4608" width="22.140625" style="429" customWidth="1"/>
    <col min="4609" max="4609" width="10.7109375" style="429" customWidth="1"/>
    <col min="4610" max="4610" width="6.5703125" style="429" customWidth="1"/>
    <col min="4611" max="4611" width="6" style="429" customWidth="1"/>
    <col min="4612" max="4612" width="10.7109375" style="429" customWidth="1"/>
    <col min="4613" max="4613" width="6.7109375" style="429" customWidth="1"/>
    <col min="4614" max="4614" width="5.42578125" style="429" customWidth="1"/>
    <col min="4615" max="4615" width="5.28515625" style="429" customWidth="1"/>
    <col min="4616" max="4616" width="6.7109375" style="429" customWidth="1"/>
    <col min="4617" max="4617" width="4.140625" style="429" customWidth="1"/>
    <col min="4618" max="4618" width="6.28515625" style="429" customWidth="1"/>
    <col min="4619" max="4619" width="4.5703125" style="429" customWidth="1"/>
    <col min="4620" max="4863" width="9.140625" style="429"/>
    <col min="4864" max="4864" width="22.140625" style="429" customWidth="1"/>
    <col min="4865" max="4865" width="10.7109375" style="429" customWidth="1"/>
    <col min="4866" max="4866" width="6.5703125" style="429" customWidth="1"/>
    <col min="4867" max="4867" width="6" style="429" customWidth="1"/>
    <col min="4868" max="4868" width="10.7109375" style="429" customWidth="1"/>
    <col min="4869" max="4869" width="6.7109375" style="429" customWidth="1"/>
    <col min="4870" max="4870" width="5.42578125" style="429" customWidth="1"/>
    <col min="4871" max="4871" width="5.28515625" style="429" customWidth="1"/>
    <col min="4872" max="4872" width="6.7109375" style="429" customWidth="1"/>
    <col min="4873" max="4873" width="4.140625" style="429" customWidth="1"/>
    <col min="4874" max="4874" width="6.28515625" style="429" customWidth="1"/>
    <col min="4875" max="4875" width="4.5703125" style="429" customWidth="1"/>
    <col min="4876" max="5119" width="9.140625" style="429"/>
    <col min="5120" max="5120" width="22.140625" style="429" customWidth="1"/>
    <col min="5121" max="5121" width="10.7109375" style="429" customWidth="1"/>
    <col min="5122" max="5122" width="6.5703125" style="429" customWidth="1"/>
    <col min="5123" max="5123" width="6" style="429" customWidth="1"/>
    <col min="5124" max="5124" width="10.7109375" style="429" customWidth="1"/>
    <col min="5125" max="5125" width="6.7109375" style="429" customWidth="1"/>
    <col min="5126" max="5126" width="5.42578125" style="429" customWidth="1"/>
    <col min="5127" max="5127" width="5.28515625" style="429" customWidth="1"/>
    <col min="5128" max="5128" width="6.7109375" style="429" customWidth="1"/>
    <col min="5129" max="5129" width="4.140625" style="429" customWidth="1"/>
    <col min="5130" max="5130" width="6.28515625" style="429" customWidth="1"/>
    <col min="5131" max="5131" width="4.5703125" style="429" customWidth="1"/>
    <col min="5132" max="5375" width="9.140625" style="429"/>
    <col min="5376" max="5376" width="22.140625" style="429" customWidth="1"/>
    <col min="5377" max="5377" width="10.7109375" style="429" customWidth="1"/>
    <col min="5378" max="5378" width="6.5703125" style="429" customWidth="1"/>
    <col min="5379" max="5379" width="6" style="429" customWidth="1"/>
    <col min="5380" max="5380" width="10.7109375" style="429" customWidth="1"/>
    <col min="5381" max="5381" width="6.7109375" style="429" customWidth="1"/>
    <col min="5382" max="5382" width="5.42578125" style="429" customWidth="1"/>
    <col min="5383" max="5383" width="5.28515625" style="429" customWidth="1"/>
    <col min="5384" max="5384" width="6.7109375" style="429" customWidth="1"/>
    <col min="5385" max="5385" width="4.140625" style="429" customWidth="1"/>
    <col min="5386" max="5386" width="6.28515625" style="429" customWidth="1"/>
    <col min="5387" max="5387" width="4.5703125" style="429" customWidth="1"/>
    <col min="5388" max="5631" width="9.140625" style="429"/>
    <col min="5632" max="5632" width="22.140625" style="429" customWidth="1"/>
    <col min="5633" max="5633" width="10.7109375" style="429" customWidth="1"/>
    <col min="5634" max="5634" width="6.5703125" style="429" customWidth="1"/>
    <col min="5635" max="5635" width="6" style="429" customWidth="1"/>
    <col min="5636" max="5636" width="10.7109375" style="429" customWidth="1"/>
    <col min="5637" max="5637" width="6.7109375" style="429" customWidth="1"/>
    <col min="5638" max="5638" width="5.42578125" style="429" customWidth="1"/>
    <col min="5639" max="5639" width="5.28515625" style="429" customWidth="1"/>
    <col min="5640" max="5640" width="6.7109375" style="429" customWidth="1"/>
    <col min="5641" max="5641" width="4.140625" style="429" customWidth="1"/>
    <col min="5642" max="5642" width="6.28515625" style="429" customWidth="1"/>
    <col min="5643" max="5643" width="4.5703125" style="429" customWidth="1"/>
    <col min="5644" max="5887" width="9.140625" style="429"/>
    <col min="5888" max="5888" width="22.140625" style="429" customWidth="1"/>
    <col min="5889" max="5889" width="10.7109375" style="429" customWidth="1"/>
    <col min="5890" max="5890" width="6.5703125" style="429" customWidth="1"/>
    <col min="5891" max="5891" width="6" style="429" customWidth="1"/>
    <col min="5892" max="5892" width="10.7109375" style="429" customWidth="1"/>
    <col min="5893" max="5893" width="6.7109375" style="429" customWidth="1"/>
    <col min="5894" max="5894" width="5.42578125" style="429" customWidth="1"/>
    <col min="5895" max="5895" width="5.28515625" style="429" customWidth="1"/>
    <col min="5896" max="5896" width="6.7109375" style="429" customWidth="1"/>
    <col min="5897" max="5897" width="4.140625" style="429" customWidth="1"/>
    <col min="5898" max="5898" width="6.28515625" style="429" customWidth="1"/>
    <col min="5899" max="5899" width="4.5703125" style="429" customWidth="1"/>
    <col min="5900" max="6143" width="9.140625" style="429"/>
    <col min="6144" max="6144" width="22.140625" style="429" customWidth="1"/>
    <col min="6145" max="6145" width="10.7109375" style="429" customWidth="1"/>
    <col min="6146" max="6146" width="6.5703125" style="429" customWidth="1"/>
    <col min="6147" max="6147" width="6" style="429" customWidth="1"/>
    <col min="6148" max="6148" width="10.7109375" style="429" customWidth="1"/>
    <col min="6149" max="6149" width="6.7109375" style="429" customWidth="1"/>
    <col min="6150" max="6150" width="5.42578125" style="429" customWidth="1"/>
    <col min="6151" max="6151" width="5.28515625" style="429" customWidth="1"/>
    <col min="6152" max="6152" width="6.7109375" style="429" customWidth="1"/>
    <col min="6153" max="6153" width="4.140625" style="429" customWidth="1"/>
    <col min="6154" max="6154" width="6.28515625" style="429" customWidth="1"/>
    <col min="6155" max="6155" width="4.5703125" style="429" customWidth="1"/>
    <col min="6156" max="6399" width="9.140625" style="429"/>
    <col min="6400" max="6400" width="22.140625" style="429" customWidth="1"/>
    <col min="6401" max="6401" width="10.7109375" style="429" customWidth="1"/>
    <col min="6402" max="6402" width="6.5703125" style="429" customWidth="1"/>
    <col min="6403" max="6403" width="6" style="429" customWidth="1"/>
    <col min="6404" max="6404" width="10.7109375" style="429" customWidth="1"/>
    <col min="6405" max="6405" width="6.7109375" style="429" customWidth="1"/>
    <col min="6406" max="6406" width="5.42578125" style="429" customWidth="1"/>
    <col min="6407" max="6407" width="5.28515625" style="429" customWidth="1"/>
    <col min="6408" max="6408" width="6.7109375" style="429" customWidth="1"/>
    <col min="6409" max="6409" width="4.140625" style="429" customWidth="1"/>
    <col min="6410" max="6410" width="6.28515625" style="429" customWidth="1"/>
    <col min="6411" max="6411" width="4.5703125" style="429" customWidth="1"/>
    <col min="6412" max="6655" width="9.140625" style="429"/>
    <col min="6656" max="6656" width="22.140625" style="429" customWidth="1"/>
    <col min="6657" max="6657" width="10.7109375" style="429" customWidth="1"/>
    <col min="6658" max="6658" width="6.5703125" style="429" customWidth="1"/>
    <col min="6659" max="6659" width="6" style="429" customWidth="1"/>
    <col min="6660" max="6660" width="10.7109375" style="429" customWidth="1"/>
    <col min="6661" max="6661" width="6.7109375" style="429" customWidth="1"/>
    <col min="6662" max="6662" width="5.42578125" style="429" customWidth="1"/>
    <col min="6663" max="6663" width="5.28515625" style="429" customWidth="1"/>
    <col min="6664" max="6664" width="6.7109375" style="429" customWidth="1"/>
    <col min="6665" max="6665" width="4.140625" style="429" customWidth="1"/>
    <col min="6666" max="6666" width="6.28515625" style="429" customWidth="1"/>
    <col min="6667" max="6667" width="4.5703125" style="429" customWidth="1"/>
    <col min="6668" max="6911" width="9.140625" style="429"/>
    <col min="6912" max="6912" width="22.140625" style="429" customWidth="1"/>
    <col min="6913" max="6913" width="10.7109375" style="429" customWidth="1"/>
    <col min="6914" max="6914" width="6.5703125" style="429" customWidth="1"/>
    <col min="6915" max="6915" width="6" style="429" customWidth="1"/>
    <col min="6916" max="6916" width="10.7109375" style="429" customWidth="1"/>
    <col min="6917" max="6917" width="6.7109375" style="429" customWidth="1"/>
    <col min="6918" max="6918" width="5.42578125" style="429" customWidth="1"/>
    <col min="6919" max="6919" width="5.28515625" style="429" customWidth="1"/>
    <col min="6920" max="6920" width="6.7109375" style="429" customWidth="1"/>
    <col min="6921" max="6921" width="4.140625" style="429" customWidth="1"/>
    <col min="6922" max="6922" width="6.28515625" style="429" customWidth="1"/>
    <col min="6923" max="6923" width="4.5703125" style="429" customWidth="1"/>
    <col min="6924" max="7167" width="9.140625" style="429"/>
    <col min="7168" max="7168" width="22.140625" style="429" customWidth="1"/>
    <col min="7169" max="7169" width="10.7109375" style="429" customWidth="1"/>
    <col min="7170" max="7170" width="6.5703125" style="429" customWidth="1"/>
    <col min="7171" max="7171" width="6" style="429" customWidth="1"/>
    <col min="7172" max="7172" width="10.7109375" style="429" customWidth="1"/>
    <col min="7173" max="7173" width="6.7109375" style="429" customWidth="1"/>
    <col min="7174" max="7174" width="5.42578125" style="429" customWidth="1"/>
    <col min="7175" max="7175" width="5.28515625" style="429" customWidth="1"/>
    <col min="7176" max="7176" width="6.7109375" style="429" customWidth="1"/>
    <col min="7177" max="7177" width="4.140625" style="429" customWidth="1"/>
    <col min="7178" max="7178" width="6.28515625" style="429" customWidth="1"/>
    <col min="7179" max="7179" width="4.5703125" style="429" customWidth="1"/>
    <col min="7180" max="7423" width="9.140625" style="429"/>
    <col min="7424" max="7424" width="22.140625" style="429" customWidth="1"/>
    <col min="7425" max="7425" width="10.7109375" style="429" customWidth="1"/>
    <col min="7426" max="7426" width="6.5703125" style="429" customWidth="1"/>
    <col min="7427" max="7427" width="6" style="429" customWidth="1"/>
    <col min="7428" max="7428" width="10.7109375" style="429" customWidth="1"/>
    <col min="7429" max="7429" width="6.7109375" style="429" customWidth="1"/>
    <col min="7430" max="7430" width="5.42578125" style="429" customWidth="1"/>
    <col min="7431" max="7431" width="5.28515625" style="429" customWidth="1"/>
    <col min="7432" max="7432" width="6.7109375" style="429" customWidth="1"/>
    <col min="7433" max="7433" width="4.140625" style="429" customWidth="1"/>
    <col min="7434" max="7434" width="6.28515625" style="429" customWidth="1"/>
    <col min="7435" max="7435" width="4.5703125" style="429" customWidth="1"/>
    <col min="7436" max="7679" width="9.140625" style="429"/>
    <col min="7680" max="7680" width="22.140625" style="429" customWidth="1"/>
    <col min="7681" max="7681" width="10.7109375" style="429" customWidth="1"/>
    <col min="7682" max="7682" width="6.5703125" style="429" customWidth="1"/>
    <col min="7683" max="7683" width="6" style="429" customWidth="1"/>
    <col min="7684" max="7684" width="10.7109375" style="429" customWidth="1"/>
    <col min="7685" max="7685" width="6.7109375" style="429" customWidth="1"/>
    <col min="7686" max="7686" width="5.42578125" style="429" customWidth="1"/>
    <col min="7687" max="7687" width="5.28515625" style="429" customWidth="1"/>
    <col min="7688" max="7688" width="6.7109375" style="429" customWidth="1"/>
    <col min="7689" max="7689" width="4.140625" style="429" customWidth="1"/>
    <col min="7690" max="7690" width="6.28515625" style="429" customWidth="1"/>
    <col min="7691" max="7691" width="4.5703125" style="429" customWidth="1"/>
    <col min="7692" max="7935" width="9.140625" style="429"/>
    <col min="7936" max="7936" width="22.140625" style="429" customWidth="1"/>
    <col min="7937" max="7937" width="10.7109375" style="429" customWidth="1"/>
    <col min="7938" max="7938" width="6.5703125" style="429" customWidth="1"/>
    <col min="7939" max="7939" width="6" style="429" customWidth="1"/>
    <col min="7940" max="7940" width="10.7109375" style="429" customWidth="1"/>
    <col min="7941" max="7941" width="6.7109375" style="429" customWidth="1"/>
    <col min="7942" max="7942" width="5.42578125" style="429" customWidth="1"/>
    <col min="7943" max="7943" width="5.28515625" style="429" customWidth="1"/>
    <col min="7944" max="7944" width="6.7109375" style="429" customWidth="1"/>
    <col min="7945" max="7945" width="4.140625" style="429" customWidth="1"/>
    <col min="7946" max="7946" width="6.28515625" style="429" customWidth="1"/>
    <col min="7947" max="7947" width="4.5703125" style="429" customWidth="1"/>
    <col min="7948" max="8191" width="9.140625" style="429"/>
    <col min="8192" max="8192" width="22.140625" style="429" customWidth="1"/>
    <col min="8193" max="8193" width="10.7109375" style="429" customWidth="1"/>
    <col min="8194" max="8194" width="6.5703125" style="429" customWidth="1"/>
    <col min="8195" max="8195" width="6" style="429" customWidth="1"/>
    <col min="8196" max="8196" width="10.7109375" style="429" customWidth="1"/>
    <col min="8197" max="8197" width="6.7109375" style="429" customWidth="1"/>
    <col min="8198" max="8198" width="5.42578125" style="429" customWidth="1"/>
    <col min="8199" max="8199" width="5.28515625" style="429" customWidth="1"/>
    <col min="8200" max="8200" width="6.7109375" style="429" customWidth="1"/>
    <col min="8201" max="8201" width="4.140625" style="429" customWidth="1"/>
    <col min="8202" max="8202" width="6.28515625" style="429" customWidth="1"/>
    <col min="8203" max="8203" width="4.5703125" style="429" customWidth="1"/>
    <col min="8204" max="8447" width="9.140625" style="429"/>
    <col min="8448" max="8448" width="22.140625" style="429" customWidth="1"/>
    <col min="8449" max="8449" width="10.7109375" style="429" customWidth="1"/>
    <col min="8450" max="8450" width="6.5703125" style="429" customWidth="1"/>
    <col min="8451" max="8451" width="6" style="429" customWidth="1"/>
    <col min="8452" max="8452" width="10.7109375" style="429" customWidth="1"/>
    <col min="8453" max="8453" width="6.7109375" style="429" customWidth="1"/>
    <col min="8454" max="8454" width="5.42578125" style="429" customWidth="1"/>
    <col min="8455" max="8455" width="5.28515625" style="429" customWidth="1"/>
    <col min="8456" max="8456" width="6.7109375" style="429" customWidth="1"/>
    <col min="8457" max="8457" width="4.140625" style="429" customWidth="1"/>
    <col min="8458" max="8458" width="6.28515625" style="429" customWidth="1"/>
    <col min="8459" max="8459" width="4.5703125" style="429" customWidth="1"/>
    <col min="8460" max="8703" width="9.140625" style="429"/>
    <col min="8704" max="8704" width="22.140625" style="429" customWidth="1"/>
    <col min="8705" max="8705" width="10.7109375" style="429" customWidth="1"/>
    <col min="8706" max="8706" width="6.5703125" style="429" customWidth="1"/>
    <col min="8707" max="8707" width="6" style="429" customWidth="1"/>
    <col min="8708" max="8708" width="10.7109375" style="429" customWidth="1"/>
    <col min="8709" max="8709" width="6.7109375" style="429" customWidth="1"/>
    <col min="8710" max="8710" width="5.42578125" style="429" customWidth="1"/>
    <col min="8711" max="8711" width="5.28515625" style="429" customWidth="1"/>
    <col min="8712" max="8712" width="6.7109375" style="429" customWidth="1"/>
    <col min="8713" max="8713" width="4.140625" style="429" customWidth="1"/>
    <col min="8714" max="8714" width="6.28515625" style="429" customWidth="1"/>
    <col min="8715" max="8715" width="4.5703125" style="429" customWidth="1"/>
    <col min="8716" max="8959" width="9.140625" style="429"/>
    <col min="8960" max="8960" width="22.140625" style="429" customWidth="1"/>
    <col min="8961" max="8961" width="10.7109375" style="429" customWidth="1"/>
    <col min="8962" max="8962" width="6.5703125" style="429" customWidth="1"/>
    <col min="8963" max="8963" width="6" style="429" customWidth="1"/>
    <col min="8964" max="8964" width="10.7109375" style="429" customWidth="1"/>
    <col min="8965" max="8965" width="6.7109375" style="429" customWidth="1"/>
    <col min="8966" max="8966" width="5.42578125" style="429" customWidth="1"/>
    <col min="8967" max="8967" width="5.28515625" style="429" customWidth="1"/>
    <col min="8968" max="8968" width="6.7109375" style="429" customWidth="1"/>
    <col min="8969" max="8969" width="4.140625" style="429" customWidth="1"/>
    <col min="8970" max="8970" width="6.28515625" style="429" customWidth="1"/>
    <col min="8971" max="8971" width="4.5703125" style="429" customWidth="1"/>
    <col min="8972" max="9215" width="9.140625" style="429"/>
    <col min="9216" max="9216" width="22.140625" style="429" customWidth="1"/>
    <col min="9217" max="9217" width="10.7109375" style="429" customWidth="1"/>
    <col min="9218" max="9218" width="6.5703125" style="429" customWidth="1"/>
    <col min="9219" max="9219" width="6" style="429" customWidth="1"/>
    <col min="9220" max="9220" width="10.7109375" style="429" customWidth="1"/>
    <col min="9221" max="9221" width="6.7109375" style="429" customWidth="1"/>
    <col min="9222" max="9222" width="5.42578125" style="429" customWidth="1"/>
    <col min="9223" max="9223" width="5.28515625" style="429" customWidth="1"/>
    <col min="9224" max="9224" width="6.7109375" style="429" customWidth="1"/>
    <col min="9225" max="9225" width="4.140625" style="429" customWidth="1"/>
    <col min="9226" max="9226" width="6.28515625" style="429" customWidth="1"/>
    <col min="9227" max="9227" width="4.5703125" style="429" customWidth="1"/>
    <col min="9228" max="9471" width="9.140625" style="429"/>
    <col min="9472" max="9472" width="22.140625" style="429" customWidth="1"/>
    <col min="9473" max="9473" width="10.7109375" style="429" customWidth="1"/>
    <col min="9474" max="9474" width="6.5703125" style="429" customWidth="1"/>
    <col min="9475" max="9475" width="6" style="429" customWidth="1"/>
    <col min="9476" max="9476" width="10.7109375" style="429" customWidth="1"/>
    <col min="9477" max="9477" width="6.7109375" style="429" customWidth="1"/>
    <col min="9478" max="9478" width="5.42578125" style="429" customWidth="1"/>
    <col min="9479" max="9479" width="5.28515625" style="429" customWidth="1"/>
    <col min="9480" max="9480" width="6.7109375" style="429" customWidth="1"/>
    <col min="9481" max="9481" width="4.140625" style="429" customWidth="1"/>
    <col min="9482" max="9482" width="6.28515625" style="429" customWidth="1"/>
    <col min="9483" max="9483" width="4.5703125" style="429" customWidth="1"/>
    <col min="9484" max="9727" width="9.140625" style="429"/>
    <col min="9728" max="9728" width="22.140625" style="429" customWidth="1"/>
    <col min="9729" max="9729" width="10.7109375" style="429" customWidth="1"/>
    <col min="9730" max="9730" width="6.5703125" style="429" customWidth="1"/>
    <col min="9731" max="9731" width="6" style="429" customWidth="1"/>
    <col min="9732" max="9732" width="10.7109375" style="429" customWidth="1"/>
    <col min="9733" max="9733" width="6.7109375" style="429" customWidth="1"/>
    <col min="9734" max="9734" width="5.42578125" style="429" customWidth="1"/>
    <col min="9735" max="9735" width="5.28515625" style="429" customWidth="1"/>
    <col min="9736" max="9736" width="6.7109375" style="429" customWidth="1"/>
    <col min="9737" max="9737" width="4.140625" style="429" customWidth="1"/>
    <col min="9738" max="9738" width="6.28515625" style="429" customWidth="1"/>
    <col min="9739" max="9739" width="4.5703125" style="429" customWidth="1"/>
    <col min="9740" max="9983" width="9.140625" style="429"/>
    <col min="9984" max="9984" width="22.140625" style="429" customWidth="1"/>
    <col min="9985" max="9985" width="10.7109375" style="429" customWidth="1"/>
    <col min="9986" max="9986" width="6.5703125" style="429" customWidth="1"/>
    <col min="9987" max="9987" width="6" style="429" customWidth="1"/>
    <col min="9988" max="9988" width="10.7109375" style="429" customWidth="1"/>
    <col min="9989" max="9989" width="6.7109375" style="429" customWidth="1"/>
    <col min="9990" max="9990" width="5.42578125" style="429" customWidth="1"/>
    <col min="9991" max="9991" width="5.28515625" style="429" customWidth="1"/>
    <col min="9992" max="9992" width="6.7109375" style="429" customWidth="1"/>
    <col min="9993" max="9993" width="4.140625" style="429" customWidth="1"/>
    <col min="9994" max="9994" width="6.28515625" style="429" customWidth="1"/>
    <col min="9995" max="9995" width="4.5703125" style="429" customWidth="1"/>
    <col min="9996" max="10239" width="9.140625" style="429"/>
    <col min="10240" max="10240" width="22.140625" style="429" customWidth="1"/>
    <col min="10241" max="10241" width="10.7109375" style="429" customWidth="1"/>
    <col min="10242" max="10242" width="6.5703125" style="429" customWidth="1"/>
    <col min="10243" max="10243" width="6" style="429" customWidth="1"/>
    <col min="10244" max="10244" width="10.7109375" style="429" customWidth="1"/>
    <col min="10245" max="10245" width="6.7109375" style="429" customWidth="1"/>
    <col min="10246" max="10246" width="5.42578125" style="429" customWidth="1"/>
    <col min="10247" max="10247" width="5.28515625" style="429" customWidth="1"/>
    <col min="10248" max="10248" width="6.7109375" style="429" customWidth="1"/>
    <col min="10249" max="10249" width="4.140625" style="429" customWidth="1"/>
    <col min="10250" max="10250" width="6.28515625" style="429" customWidth="1"/>
    <col min="10251" max="10251" width="4.5703125" style="429" customWidth="1"/>
    <col min="10252" max="10495" width="9.140625" style="429"/>
    <col min="10496" max="10496" width="22.140625" style="429" customWidth="1"/>
    <col min="10497" max="10497" width="10.7109375" style="429" customWidth="1"/>
    <col min="10498" max="10498" width="6.5703125" style="429" customWidth="1"/>
    <col min="10499" max="10499" width="6" style="429" customWidth="1"/>
    <col min="10500" max="10500" width="10.7109375" style="429" customWidth="1"/>
    <col min="10501" max="10501" width="6.7109375" style="429" customWidth="1"/>
    <col min="10502" max="10502" width="5.42578125" style="429" customWidth="1"/>
    <col min="10503" max="10503" width="5.28515625" style="429" customWidth="1"/>
    <col min="10504" max="10504" width="6.7109375" style="429" customWidth="1"/>
    <col min="10505" max="10505" width="4.140625" style="429" customWidth="1"/>
    <col min="10506" max="10506" width="6.28515625" style="429" customWidth="1"/>
    <col min="10507" max="10507" width="4.5703125" style="429" customWidth="1"/>
    <col min="10508" max="10751" width="9.140625" style="429"/>
    <col min="10752" max="10752" width="22.140625" style="429" customWidth="1"/>
    <col min="10753" max="10753" width="10.7109375" style="429" customWidth="1"/>
    <col min="10754" max="10754" width="6.5703125" style="429" customWidth="1"/>
    <col min="10755" max="10755" width="6" style="429" customWidth="1"/>
    <col min="10756" max="10756" width="10.7109375" style="429" customWidth="1"/>
    <col min="10757" max="10757" width="6.7109375" style="429" customWidth="1"/>
    <col min="10758" max="10758" width="5.42578125" style="429" customWidth="1"/>
    <col min="10759" max="10759" width="5.28515625" style="429" customWidth="1"/>
    <col min="10760" max="10760" width="6.7109375" style="429" customWidth="1"/>
    <col min="10761" max="10761" width="4.140625" style="429" customWidth="1"/>
    <col min="10762" max="10762" width="6.28515625" style="429" customWidth="1"/>
    <col min="10763" max="10763" width="4.5703125" style="429" customWidth="1"/>
    <col min="10764" max="11007" width="9.140625" style="429"/>
    <col min="11008" max="11008" width="22.140625" style="429" customWidth="1"/>
    <col min="11009" max="11009" width="10.7109375" style="429" customWidth="1"/>
    <col min="11010" max="11010" width="6.5703125" style="429" customWidth="1"/>
    <col min="11011" max="11011" width="6" style="429" customWidth="1"/>
    <col min="11012" max="11012" width="10.7109375" style="429" customWidth="1"/>
    <col min="11013" max="11013" width="6.7109375" style="429" customWidth="1"/>
    <col min="11014" max="11014" width="5.42578125" style="429" customWidth="1"/>
    <col min="11015" max="11015" width="5.28515625" style="429" customWidth="1"/>
    <col min="11016" max="11016" width="6.7109375" style="429" customWidth="1"/>
    <col min="11017" max="11017" width="4.140625" style="429" customWidth="1"/>
    <col min="11018" max="11018" width="6.28515625" style="429" customWidth="1"/>
    <col min="11019" max="11019" width="4.5703125" style="429" customWidth="1"/>
    <col min="11020" max="11263" width="9.140625" style="429"/>
    <col min="11264" max="11264" width="22.140625" style="429" customWidth="1"/>
    <col min="11265" max="11265" width="10.7109375" style="429" customWidth="1"/>
    <col min="11266" max="11266" width="6.5703125" style="429" customWidth="1"/>
    <col min="11267" max="11267" width="6" style="429" customWidth="1"/>
    <col min="11268" max="11268" width="10.7109375" style="429" customWidth="1"/>
    <col min="11269" max="11269" width="6.7109375" style="429" customWidth="1"/>
    <col min="11270" max="11270" width="5.42578125" style="429" customWidth="1"/>
    <col min="11271" max="11271" width="5.28515625" style="429" customWidth="1"/>
    <col min="11272" max="11272" width="6.7109375" style="429" customWidth="1"/>
    <col min="11273" max="11273" width="4.140625" style="429" customWidth="1"/>
    <col min="11274" max="11274" width="6.28515625" style="429" customWidth="1"/>
    <col min="11275" max="11275" width="4.5703125" style="429" customWidth="1"/>
    <col min="11276" max="11519" width="9.140625" style="429"/>
    <col min="11520" max="11520" width="22.140625" style="429" customWidth="1"/>
    <col min="11521" max="11521" width="10.7109375" style="429" customWidth="1"/>
    <col min="11522" max="11522" width="6.5703125" style="429" customWidth="1"/>
    <col min="11523" max="11523" width="6" style="429" customWidth="1"/>
    <col min="11524" max="11524" width="10.7109375" style="429" customWidth="1"/>
    <col min="11525" max="11525" width="6.7109375" style="429" customWidth="1"/>
    <col min="11526" max="11526" width="5.42578125" style="429" customWidth="1"/>
    <col min="11527" max="11527" width="5.28515625" style="429" customWidth="1"/>
    <col min="11528" max="11528" width="6.7109375" style="429" customWidth="1"/>
    <col min="11529" max="11529" width="4.140625" style="429" customWidth="1"/>
    <col min="11530" max="11530" width="6.28515625" style="429" customWidth="1"/>
    <col min="11531" max="11531" width="4.5703125" style="429" customWidth="1"/>
    <col min="11532" max="11775" width="9.140625" style="429"/>
    <col min="11776" max="11776" width="22.140625" style="429" customWidth="1"/>
    <col min="11777" max="11777" width="10.7109375" style="429" customWidth="1"/>
    <col min="11778" max="11778" width="6.5703125" style="429" customWidth="1"/>
    <col min="11779" max="11779" width="6" style="429" customWidth="1"/>
    <col min="11780" max="11780" width="10.7109375" style="429" customWidth="1"/>
    <col min="11781" max="11781" width="6.7109375" style="429" customWidth="1"/>
    <col min="11782" max="11782" width="5.42578125" style="429" customWidth="1"/>
    <col min="11783" max="11783" width="5.28515625" style="429" customWidth="1"/>
    <col min="11784" max="11784" width="6.7109375" style="429" customWidth="1"/>
    <col min="11785" max="11785" width="4.140625" style="429" customWidth="1"/>
    <col min="11786" max="11786" width="6.28515625" style="429" customWidth="1"/>
    <col min="11787" max="11787" width="4.5703125" style="429" customWidth="1"/>
    <col min="11788" max="12031" width="9.140625" style="429"/>
    <col min="12032" max="12032" width="22.140625" style="429" customWidth="1"/>
    <col min="12033" max="12033" width="10.7109375" style="429" customWidth="1"/>
    <col min="12034" max="12034" width="6.5703125" style="429" customWidth="1"/>
    <col min="12035" max="12035" width="6" style="429" customWidth="1"/>
    <col min="12036" max="12036" width="10.7109375" style="429" customWidth="1"/>
    <col min="12037" max="12037" width="6.7109375" style="429" customWidth="1"/>
    <col min="12038" max="12038" width="5.42578125" style="429" customWidth="1"/>
    <col min="12039" max="12039" width="5.28515625" style="429" customWidth="1"/>
    <col min="12040" max="12040" width="6.7109375" style="429" customWidth="1"/>
    <col min="12041" max="12041" width="4.140625" style="429" customWidth="1"/>
    <col min="12042" max="12042" width="6.28515625" style="429" customWidth="1"/>
    <col min="12043" max="12043" width="4.5703125" style="429" customWidth="1"/>
    <col min="12044" max="12287" width="9.140625" style="429"/>
    <col min="12288" max="12288" width="22.140625" style="429" customWidth="1"/>
    <col min="12289" max="12289" width="10.7109375" style="429" customWidth="1"/>
    <col min="12290" max="12290" width="6.5703125" style="429" customWidth="1"/>
    <col min="12291" max="12291" width="6" style="429" customWidth="1"/>
    <col min="12292" max="12292" width="10.7109375" style="429" customWidth="1"/>
    <col min="12293" max="12293" width="6.7109375" style="429" customWidth="1"/>
    <col min="12294" max="12294" width="5.42578125" style="429" customWidth="1"/>
    <col min="12295" max="12295" width="5.28515625" style="429" customWidth="1"/>
    <col min="12296" max="12296" width="6.7109375" style="429" customWidth="1"/>
    <col min="12297" max="12297" width="4.140625" style="429" customWidth="1"/>
    <col min="12298" max="12298" width="6.28515625" style="429" customWidth="1"/>
    <col min="12299" max="12299" width="4.5703125" style="429" customWidth="1"/>
    <col min="12300" max="12543" width="9.140625" style="429"/>
    <col min="12544" max="12544" width="22.140625" style="429" customWidth="1"/>
    <col min="12545" max="12545" width="10.7109375" style="429" customWidth="1"/>
    <col min="12546" max="12546" width="6.5703125" style="429" customWidth="1"/>
    <col min="12547" max="12547" width="6" style="429" customWidth="1"/>
    <col min="12548" max="12548" width="10.7109375" style="429" customWidth="1"/>
    <col min="12549" max="12549" width="6.7109375" style="429" customWidth="1"/>
    <col min="12550" max="12550" width="5.42578125" style="429" customWidth="1"/>
    <col min="12551" max="12551" width="5.28515625" style="429" customWidth="1"/>
    <col min="12552" max="12552" width="6.7109375" style="429" customWidth="1"/>
    <col min="12553" max="12553" width="4.140625" style="429" customWidth="1"/>
    <col min="12554" max="12554" width="6.28515625" style="429" customWidth="1"/>
    <col min="12555" max="12555" width="4.5703125" style="429" customWidth="1"/>
    <col min="12556" max="12799" width="9.140625" style="429"/>
    <col min="12800" max="12800" width="22.140625" style="429" customWidth="1"/>
    <col min="12801" max="12801" width="10.7109375" style="429" customWidth="1"/>
    <col min="12802" max="12802" width="6.5703125" style="429" customWidth="1"/>
    <col min="12803" max="12803" width="6" style="429" customWidth="1"/>
    <col min="12804" max="12804" width="10.7109375" style="429" customWidth="1"/>
    <col min="12805" max="12805" width="6.7109375" style="429" customWidth="1"/>
    <col min="12806" max="12806" width="5.42578125" style="429" customWidth="1"/>
    <col min="12807" max="12807" width="5.28515625" style="429" customWidth="1"/>
    <col min="12808" max="12808" width="6.7109375" style="429" customWidth="1"/>
    <col min="12809" max="12809" width="4.140625" style="429" customWidth="1"/>
    <col min="12810" max="12810" width="6.28515625" style="429" customWidth="1"/>
    <col min="12811" max="12811" width="4.5703125" style="429" customWidth="1"/>
    <col min="12812" max="13055" width="9.140625" style="429"/>
    <col min="13056" max="13056" width="22.140625" style="429" customWidth="1"/>
    <col min="13057" max="13057" width="10.7109375" style="429" customWidth="1"/>
    <col min="13058" max="13058" width="6.5703125" style="429" customWidth="1"/>
    <col min="13059" max="13059" width="6" style="429" customWidth="1"/>
    <col min="13060" max="13060" width="10.7109375" style="429" customWidth="1"/>
    <col min="13061" max="13061" width="6.7109375" style="429" customWidth="1"/>
    <col min="13062" max="13062" width="5.42578125" style="429" customWidth="1"/>
    <col min="13063" max="13063" width="5.28515625" style="429" customWidth="1"/>
    <col min="13064" max="13064" width="6.7109375" style="429" customWidth="1"/>
    <col min="13065" max="13065" width="4.140625" style="429" customWidth="1"/>
    <col min="13066" max="13066" width="6.28515625" style="429" customWidth="1"/>
    <col min="13067" max="13067" width="4.5703125" style="429" customWidth="1"/>
    <col min="13068" max="13311" width="9.140625" style="429"/>
    <col min="13312" max="13312" width="22.140625" style="429" customWidth="1"/>
    <col min="13313" max="13313" width="10.7109375" style="429" customWidth="1"/>
    <col min="13314" max="13314" width="6.5703125" style="429" customWidth="1"/>
    <col min="13315" max="13315" width="6" style="429" customWidth="1"/>
    <col min="13316" max="13316" width="10.7109375" style="429" customWidth="1"/>
    <col min="13317" max="13317" width="6.7109375" style="429" customWidth="1"/>
    <col min="13318" max="13318" width="5.42578125" style="429" customWidth="1"/>
    <col min="13319" max="13319" width="5.28515625" style="429" customWidth="1"/>
    <col min="13320" max="13320" width="6.7109375" style="429" customWidth="1"/>
    <col min="13321" max="13321" width="4.140625" style="429" customWidth="1"/>
    <col min="13322" max="13322" width="6.28515625" style="429" customWidth="1"/>
    <col min="13323" max="13323" width="4.5703125" style="429" customWidth="1"/>
    <col min="13324" max="13567" width="9.140625" style="429"/>
    <col min="13568" max="13568" width="22.140625" style="429" customWidth="1"/>
    <col min="13569" max="13569" width="10.7109375" style="429" customWidth="1"/>
    <col min="13570" max="13570" width="6.5703125" style="429" customWidth="1"/>
    <col min="13571" max="13571" width="6" style="429" customWidth="1"/>
    <col min="13572" max="13572" width="10.7109375" style="429" customWidth="1"/>
    <col min="13573" max="13573" width="6.7109375" style="429" customWidth="1"/>
    <col min="13574" max="13574" width="5.42578125" style="429" customWidth="1"/>
    <col min="13575" max="13575" width="5.28515625" style="429" customWidth="1"/>
    <col min="13576" max="13576" width="6.7109375" style="429" customWidth="1"/>
    <col min="13577" max="13577" width="4.140625" style="429" customWidth="1"/>
    <col min="13578" max="13578" width="6.28515625" style="429" customWidth="1"/>
    <col min="13579" max="13579" width="4.5703125" style="429" customWidth="1"/>
    <col min="13580" max="13823" width="9.140625" style="429"/>
    <col min="13824" max="13824" width="22.140625" style="429" customWidth="1"/>
    <col min="13825" max="13825" width="10.7109375" style="429" customWidth="1"/>
    <col min="13826" max="13826" width="6.5703125" style="429" customWidth="1"/>
    <col min="13827" max="13827" width="6" style="429" customWidth="1"/>
    <col min="13828" max="13828" width="10.7109375" style="429" customWidth="1"/>
    <col min="13829" max="13829" width="6.7109375" style="429" customWidth="1"/>
    <col min="13830" max="13830" width="5.42578125" style="429" customWidth="1"/>
    <col min="13831" max="13831" width="5.28515625" style="429" customWidth="1"/>
    <col min="13832" max="13832" width="6.7109375" style="429" customWidth="1"/>
    <col min="13833" max="13833" width="4.140625" style="429" customWidth="1"/>
    <col min="13834" max="13834" width="6.28515625" style="429" customWidth="1"/>
    <col min="13835" max="13835" width="4.5703125" style="429" customWidth="1"/>
    <col min="13836" max="14079" width="9.140625" style="429"/>
    <col min="14080" max="14080" width="22.140625" style="429" customWidth="1"/>
    <col min="14081" max="14081" width="10.7109375" style="429" customWidth="1"/>
    <col min="14082" max="14082" width="6.5703125" style="429" customWidth="1"/>
    <col min="14083" max="14083" width="6" style="429" customWidth="1"/>
    <col min="14084" max="14084" width="10.7109375" style="429" customWidth="1"/>
    <col min="14085" max="14085" width="6.7109375" style="429" customWidth="1"/>
    <col min="14086" max="14086" width="5.42578125" style="429" customWidth="1"/>
    <col min="14087" max="14087" width="5.28515625" style="429" customWidth="1"/>
    <col min="14088" max="14088" width="6.7109375" style="429" customWidth="1"/>
    <col min="14089" max="14089" width="4.140625" style="429" customWidth="1"/>
    <col min="14090" max="14090" width="6.28515625" style="429" customWidth="1"/>
    <col min="14091" max="14091" width="4.5703125" style="429" customWidth="1"/>
    <col min="14092" max="14335" width="9.140625" style="429"/>
    <col min="14336" max="14336" width="22.140625" style="429" customWidth="1"/>
    <col min="14337" max="14337" width="10.7109375" style="429" customWidth="1"/>
    <col min="14338" max="14338" width="6.5703125" style="429" customWidth="1"/>
    <col min="14339" max="14339" width="6" style="429" customWidth="1"/>
    <col min="14340" max="14340" width="10.7109375" style="429" customWidth="1"/>
    <col min="14341" max="14341" width="6.7109375" style="429" customWidth="1"/>
    <col min="14342" max="14342" width="5.42578125" style="429" customWidth="1"/>
    <col min="14343" max="14343" width="5.28515625" style="429" customWidth="1"/>
    <col min="14344" max="14344" width="6.7109375" style="429" customWidth="1"/>
    <col min="14345" max="14345" width="4.140625" style="429" customWidth="1"/>
    <col min="14346" max="14346" width="6.28515625" style="429" customWidth="1"/>
    <col min="14347" max="14347" width="4.5703125" style="429" customWidth="1"/>
    <col min="14348" max="14591" width="9.140625" style="429"/>
    <col min="14592" max="14592" width="22.140625" style="429" customWidth="1"/>
    <col min="14593" max="14593" width="10.7109375" style="429" customWidth="1"/>
    <col min="14594" max="14594" width="6.5703125" style="429" customWidth="1"/>
    <col min="14595" max="14595" width="6" style="429" customWidth="1"/>
    <col min="14596" max="14596" width="10.7109375" style="429" customWidth="1"/>
    <col min="14597" max="14597" width="6.7109375" style="429" customWidth="1"/>
    <col min="14598" max="14598" width="5.42578125" style="429" customWidth="1"/>
    <col min="14599" max="14599" width="5.28515625" style="429" customWidth="1"/>
    <col min="14600" max="14600" width="6.7109375" style="429" customWidth="1"/>
    <col min="14601" max="14601" width="4.140625" style="429" customWidth="1"/>
    <col min="14602" max="14602" width="6.28515625" style="429" customWidth="1"/>
    <col min="14603" max="14603" width="4.5703125" style="429" customWidth="1"/>
    <col min="14604" max="14847" width="9.140625" style="429"/>
    <col min="14848" max="14848" width="22.140625" style="429" customWidth="1"/>
    <col min="14849" max="14849" width="10.7109375" style="429" customWidth="1"/>
    <col min="14850" max="14850" width="6.5703125" style="429" customWidth="1"/>
    <col min="14851" max="14851" width="6" style="429" customWidth="1"/>
    <col min="14852" max="14852" width="10.7109375" style="429" customWidth="1"/>
    <col min="14853" max="14853" width="6.7109375" style="429" customWidth="1"/>
    <col min="14854" max="14854" width="5.42578125" style="429" customWidth="1"/>
    <col min="14855" max="14855" width="5.28515625" style="429" customWidth="1"/>
    <col min="14856" max="14856" width="6.7109375" style="429" customWidth="1"/>
    <col min="14857" max="14857" width="4.140625" style="429" customWidth="1"/>
    <col min="14858" max="14858" width="6.28515625" style="429" customWidth="1"/>
    <col min="14859" max="14859" width="4.5703125" style="429" customWidth="1"/>
    <col min="14860" max="15103" width="9.140625" style="429"/>
    <col min="15104" max="15104" width="22.140625" style="429" customWidth="1"/>
    <col min="15105" max="15105" width="10.7109375" style="429" customWidth="1"/>
    <col min="15106" max="15106" width="6.5703125" style="429" customWidth="1"/>
    <col min="15107" max="15107" width="6" style="429" customWidth="1"/>
    <col min="15108" max="15108" width="10.7109375" style="429" customWidth="1"/>
    <col min="15109" max="15109" width="6.7109375" style="429" customWidth="1"/>
    <col min="15110" max="15110" width="5.42578125" style="429" customWidth="1"/>
    <col min="15111" max="15111" width="5.28515625" style="429" customWidth="1"/>
    <col min="15112" max="15112" width="6.7109375" style="429" customWidth="1"/>
    <col min="15113" max="15113" width="4.140625" style="429" customWidth="1"/>
    <col min="15114" max="15114" width="6.28515625" style="429" customWidth="1"/>
    <col min="15115" max="15115" width="4.5703125" style="429" customWidth="1"/>
    <col min="15116" max="15359" width="9.140625" style="429"/>
    <col min="15360" max="15360" width="22.140625" style="429" customWidth="1"/>
    <col min="15361" max="15361" width="10.7109375" style="429" customWidth="1"/>
    <col min="15362" max="15362" width="6.5703125" style="429" customWidth="1"/>
    <col min="15363" max="15363" width="6" style="429" customWidth="1"/>
    <col min="15364" max="15364" width="10.7109375" style="429" customWidth="1"/>
    <col min="15365" max="15365" width="6.7109375" style="429" customWidth="1"/>
    <col min="15366" max="15366" width="5.42578125" style="429" customWidth="1"/>
    <col min="15367" max="15367" width="5.28515625" style="429" customWidth="1"/>
    <col min="15368" max="15368" width="6.7109375" style="429" customWidth="1"/>
    <col min="15369" max="15369" width="4.140625" style="429" customWidth="1"/>
    <col min="15370" max="15370" width="6.28515625" style="429" customWidth="1"/>
    <col min="15371" max="15371" width="4.5703125" style="429" customWidth="1"/>
    <col min="15372" max="15615" width="9.140625" style="429"/>
    <col min="15616" max="15616" width="22.140625" style="429" customWidth="1"/>
    <col min="15617" max="15617" width="10.7109375" style="429" customWidth="1"/>
    <col min="15618" max="15618" width="6.5703125" style="429" customWidth="1"/>
    <col min="15619" max="15619" width="6" style="429" customWidth="1"/>
    <col min="15620" max="15620" width="10.7109375" style="429" customWidth="1"/>
    <col min="15621" max="15621" width="6.7109375" style="429" customWidth="1"/>
    <col min="15622" max="15622" width="5.42578125" style="429" customWidth="1"/>
    <col min="15623" max="15623" width="5.28515625" style="429" customWidth="1"/>
    <col min="15624" max="15624" width="6.7109375" style="429" customWidth="1"/>
    <col min="15625" max="15625" width="4.140625" style="429" customWidth="1"/>
    <col min="15626" max="15626" width="6.28515625" style="429" customWidth="1"/>
    <col min="15627" max="15627" width="4.5703125" style="429" customWidth="1"/>
    <col min="15628" max="15871" width="9.140625" style="429"/>
    <col min="15872" max="15872" width="22.140625" style="429" customWidth="1"/>
    <col min="15873" max="15873" width="10.7109375" style="429" customWidth="1"/>
    <col min="15874" max="15874" width="6.5703125" style="429" customWidth="1"/>
    <col min="15875" max="15875" width="6" style="429" customWidth="1"/>
    <col min="15876" max="15876" width="10.7109375" style="429" customWidth="1"/>
    <col min="15877" max="15877" width="6.7109375" style="429" customWidth="1"/>
    <col min="15878" max="15878" width="5.42578125" style="429" customWidth="1"/>
    <col min="15879" max="15879" width="5.28515625" style="429" customWidth="1"/>
    <col min="15880" max="15880" width="6.7109375" style="429" customWidth="1"/>
    <col min="15881" max="15881" width="4.140625" style="429" customWidth="1"/>
    <col min="15882" max="15882" width="6.28515625" style="429" customWidth="1"/>
    <col min="15883" max="15883" width="4.5703125" style="429" customWidth="1"/>
    <col min="15884" max="16127" width="9.140625" style="429"/>
    <col min="16128" max="16128" width="22.140625" style="429" customWidth="1"/>
    <col min="16129" max="16129" width="10.7109375" style="429" customWidth="1"/>
    <col min="16130" max="16130" width="6.5703125" style="429" customWidth="1"/>
    <col min="16131" max="16131" width="6" style="429" customWidth="1"/>
    <col min="16132" max="16132" width="10.7109375" style="429" customWidth="1"/>
    <col min="16133" max="16133" width="6.7109375" style="429" customWidth="1"/>
    <col min="16134" max="16134" width="5.42578125" style="429" customWidth="1"/>
    <col min="16135" max="16135" width="5.28515625" style="429" customWidth="1"/>
    <col min="16136" max="16136" width="6.7109375" style="429" customWidth="1"/>
    <col min="16137" max="16137" width="4.140625" style="429" customWidth="1"/>
    <col min="16138" max="16138" width="6.28515625" style="429" customWidth="1"/>
    <col min="16139" max="16139" width="4.5703125" style="429" customWidth="1"/>
    <col min="16140" max="16384" width="9.140625" style="429"/>
  </cols>
  <sheetData>
    <row r="1" spans="1:17" x14ac:dyDescent="0.2">
      <c r="K1" s="760"/>
      <c r="L1" s="760"/>
      <c r="M1" s="760"/>
    </row>
    <row r="2" spans="1:17" ht="34.5" customHeight="1" x14ac:dyDescent="0.2">
      <c r="A2" s="761" t="s">
        <v>679</v>
      </c>
      <c r="B2" s="761"/>
      <c r="C2" s="761"/>
      <c r="D2" s="761"/>
      <c r="E2" s="761"/>
      <c r="F2" s="761"/>
      <c r="G2" s="761"/>
      <c r="H2" s="761"/>
      <c r="I2" s="761"/>
      <c r="J2" s="761"/>
      <c r="K2" s="761"/>
      <c r="L2" s="761"/>
      <c r="M2" s="761"/>
      <c r="N2" s="430"/>
      <c r="O2" s="430"/>
      <c r="P2" s="430"/>
      <c r="Q2" s="430"/>
    </row>
    <row r="3" spans="1:17" ht="15.75" x14ac:dyDescent="0.2">
      <c r="A3" s="431"/>
      <c r="B3" s="730" t="s">
        <v>516</v>
      </c>
      <c r="C3" s="730"/>
      <c r="D3" s="730"/>
      <c r="E3" s="730"/>
      <c r="F3" s="432"/>
      <c r="G3" s="433"/>
      <c r="H3" s="433"/>
      <c r="I3" s="433"/>
      <c r="J3" s="433"/>
      <c r="K3" s="433"/>
      <c r="L3" s="433"/>
      <c r="M3" s="434"/>
      <c r="N3" s="430"/>
      <c r="O3" s="430"/>
      <c r="P3" s="430"/>
      <c r="Q3" s="430"/>
    </row>
    <row r="4" spans="1:17" ht="15.75" x14ac:dyDescent="0.2">
      <c r="A4" s="762" t="s">
        <v>680</v>
      </c>
      <c r="B4" s="764" t="s">
        <v>681</v>
      </c>
      <c r="C4" s="762" t="s">
        <v>682</v>
      </c>
      <c r="D4" s="765" t="s">
        <v>683</v>
      </c>
      <c r="E4" s="765"/>
      <c r="F4" s="766" t="s">
        <v>6</v>
      </c>
      <c r="G4" s="765" t="s">
        <v>683</v>
      </c>
      <c r="H4" s="765"/>
      <c r="I4" s="765"/>
      <c r="J4" s="765"/>
      <c r="K4" s="765"/>
      <c r="L4" s="765"/>
      <c r="M4" s="768" t="s">
        <v>495</v>
      </c>
      <c r="N4" s="430"/>
      <c r="O4" s="430"/>
      <c r="P4" s="430"/>
      <c r="Q4" s="430"/>
    </row>
    <row r="5" spans="1:17" ht="117" x14ac:dyDescent="0.2">
      <c r="A5" s="763"/>
      <c r="B5" s="764"/>
      <c r="C5" s="763"/>
      <c r="D5" s="435" t="s">
        <v>684</v>
      </c>
      <c r="E5" s="435" t="s">
        <v>685</v>
      </c>
      <c r="F5" s="767"/>
      <c r="G5" s="421" t="s">
        <v>19</v>
      </c>
      <c r="H5" s="421" t="s">
        <v>20</v>
      </c>
      <c r="I5" s="421" t="s">
        <v>21</v>
      </c>
      <c r="J5" s="421" t="s">
        <v>22</v>
      </c>
      <c r="K5" s="421" t="s">
        <v>686</v>
      </c>
      <c r="L5" s="420" t="s">
        <v>687</v>
      </c>
      <c r="M5" s="768"/>
    </row>
    <row r="6" spans="1:17" s="438" customFormat="1" ht="25.5" x14ac:dyDescent="0.2">
      <c r="A6" s="436" t="s">
        <v>688</v>
      </c>
      <c r="B6" s="437">
        <f>B47+B48+B50+B51+B52+B53+B54+B55+B56+B57+B58+B59+B60+B61+B62+B63+B64+B65+B66+B67</f>
        <v>156</v>
      </c>
      <c r="C6" s="437">
        <f>C47+C48+C50+C51+C52+C53+C54+C55+C56+C57+C58+C59+C60+C61+C62+C63+C64+C65+C66+C67</f>
        <v>104</v>
      </c>
      <c r="D6" s="437">
        <f>D47+D48+D50+D51+D52+D53+D54+D55+D56+D57+D58+D59+D60+D61+D62+D63+D64+D65+D66+D67</f>
        <v>61</v>
      </c>
      <c r="E6" s="437">
        <f>E47+E48+E50+E51+E52+E53+E54+E55+E56+E57+E58+E59+E60+E61+E62+E63+E64+E65+E66+E67</f>
        <v>44</v>
      </c>
      <c r="F6" s="437">
        <f>G6+H6+I6+J6+K6+L6+M6</f>
        <v>51</v>
      </c>
      <c r="G6" s="437">
        <f t="shared" ref="G6:M6" si="0">G47+G48+G50+G51+G52+G53+G54+G55+G56+G57+G58+G59+G60+G61+G62+G63+G64+G65+G66+G67</f>
        <v>12</v>
      </c>
      <c r="H6" s="437">
        <f t="shared" si="0"/>
        <v>4</v>
      </c>
      <c r="I6" s="437">
        <f t="shared" si="0"/>
        <v>1</v>
      </c>
      <c r="J6" s="437">
        <f t="shared" si="0"/>
        <v>0</v>
      </c>
      <c r="K6" s="437">
        <f t="shared" si="0"/>
        <v>12</v>
      </c>
      <c r="L6" s="437">
        <f t="shared" si="0"/>
        <v>22</v>
      </c>
      <c r="M6" s="437">
        <f t="shared" si="0"/>
        <v>0</v>
      </c>
    </row>
    <row r="7" spans="1:17" s="438" customFormat="1" x14ac:dyDescent="0.2">
      <c r="A7" s="754" t="s">
        <v>689</v>
      </c>
      <c r="B7" s="755"/>
      <c r="C7" s="755"/>
      <c r="D7" s="755"/>
      <c r="E7" s="755"/>
      <c r="F7" s="755"/>
      <c r="G7" s="755"/>
      <c r="H7" s="755"/>
      <c r="I7" s="755"/>
      <c r="J7" s="755"/>
      <c r="K7" s="755"/>
      <c r="L7" s="755"/>
      <c r="M7" s="756"/>
    </row>
    <row r="8" spans="1:17" s="438" customFormat="1" ht="25.5" x14ac:dyDescent="0.2">
      <c r="A8" s="439" t="s">
        <v>413</v>
      </c>
      <c r="B8" s="440">
        <f>SUM(B9:B22)</f>
        <v>27</v>
      </c>
      <c r="C8" s="440">
        <f t="shared" ref="C8:M8" si="1">SUM(C9:C22)</f>
        <v>18</v>
      </c>
      <c r="D8" s="440">
        <f t="shared" si="1"/>
        <v>13</v>
      </c>
      <c r="E8" s="440">
        <f t="shared" si="1"/>
        <v>6</v>
      </c>
      <c r="F8" s="437">
        <f>G8+H8+I8+J8+K8+L8+M8</f>
        <v>8</v>
      </c>
      <c r="G8" s="440">
        <f t="shared" si="1"/>
        <v>4</v>
      </c>
      <c r="H8" s="440">
        <f t="shared" si="1"/>
        <v>1</v>
      </c>
      <c r="I8" s="440">
        <f t="shared" si="1"/>
        <v>0</v>
      </c>
      <c r="J8" s="440">
        <f t="shared" si="1"/>
        <v>0</v>
      </c>
      <c r="K8" s="440">
        <f t="shared" si="1"/>
        <v>0</v>
      </c>
      <c r="L8" s="440">
        <f t="shared" si="1"/>
        <v>3</v>
      </c>
      <c r="M8" s="440">
        <f t="shared" si="1"/>
        <v>0</v>
      </c>
    </row>
    <row r="9" spans="1:17" x14ac:dyDescent="0.2">
      <c r="A9" s="441" t="s">
        <v>414</v>
      </c>
      <c r="B9" s="442">
        <f t="shared" ref="B9:B22" si="2">D9+E9+F9</f>
        <v>2</v>
      </c>
      <c r="C9" s="442">
        <f t="shared" ref="C9:C22" si="3">D9+E9</f>
        <v>2</v>
      </c>
      <c r="D9" s="443">
        <v>2</v>
      </c>
      <c r="E9" s="443"/>
      <c r="F9" s="437">
        <f t="shared" ref="F9:F48" si="4">G9+H9+I9+J9+K9+L9+M9</f>
        <v>0</v>
      </c>
      <c r="G9" s="444"/>
      <c r="H9" s="443"/>
      <c r="I9" s="443"/>
      <c r="J9" s="443"/>
      <c r="K9" s="443"/>
      <c r="L9" s="443"/>
      <c r="M9" s="443"/>
    </row>
    <row r="10" spans="1:17" ht="25.5" x14ac:dyDescent="0.2">
      <c r="A10" s="441" t="s">
        <v>415</v>
      </c>
      <c r="B10" s="442">
        <f t="shared" si="2"/>
        <v>0</v>
      </c>
      <c r="C10" s="442">
        <f t="shared" si="3"/>
        <v>0</v>
      </c>
      <c r="D10" s="443"/>
      <c r="E10" s="443"/>
      <c r="F10" s="437">
        <f t="shared" si="4"/>
        <v>0</v>
      </c>
      <c r="G10" s="443"/>
      <c r="H10" s="443"/>
      <c r="I10" s="443"/>
      <c r="J10" s="443"/>
      <c r="K10" s="443"/>
      <c r="L10" s="443"/>
      <c r="M10" s="443"/>
    </row>
    <row r="11" spans="1:17" ht="38.25" x14ac:dyDescent="0.2">
      <c r="A11" s="441" t="s">
        <v>416</v>
      </c>
      <c r="B11" s="442">
        <f t="shared" si="2"/>
        <v>1</v>
      </c>
      <c r="C11" s="442">
        <v>0</v>
      </c>
      <c r="D11" s="443">
        <v>1</v>
      </c>
      <c r="E11" s="443"/>
      <c r="F11" s="437">
        <f t="shared" si="4"/>
        <v>0</v>
      </c>
      <c r="G11" s="443"/>
      <c r="H11" s="443"/>
      <c r="I11" s="443"/>
      <c r="J11" s="443"/>
      <c r="K11" s="443"/>
      <c r="L11" s="443"/>
      <c r="M11" s="443"/>
    </row>
    <row r="12" spans="1:17" ht="25.5" x14ac:dyDescent="0.2">
      <c r="A12" s="441" t="s">
        <v>417</v>
      </c>
      <c r="B12" s="442">
        <f t="shared" si="2"/>
        <v>4</v>
      </c>
      <c r="C12" s="442">
        <f t="shared" si="3"/>
        <v>3</v>
      </c>
      <c r="D12" s="443">
        <v>2</v>
      </c>
      <c r="E12" s="443">
        <v>1</v>
      </c>
      <c r="F12" s="437">
        <f t="shared" si="4"/>
        <v>1</v>
      </c>
      <c r="G12" s="443"/>
      <c r="H12" s="443"/>
      <c r="I12" s="443"/>
      <c r="J12" s="443"/>
      <c r="K12" s="443"/>
      <c r="L12" s="443">
        <v>1</v>
      </c>
      <c r="M12" s="443"/>
    </row>
    <row r="13" spans="1:17" ht="25.5" x14ac:dyDescent="0.2">
      <c r="A13" s="441" t="s">
        <v>418</v>
      </c>
      <c r="B13" s="442">
        <f t="shared" si="2"/>
        <v>2</v>
      </c>
      <c r="C13" s="442">
        <f t="shared" si="3"/>
        <v>1</v>
      </c>
      <c r="D13" s="443">
        <v>1</v>
      </c>
      <c r="E13" s="443"/>
      <c r="F13" s="437">
        <f t="shared" si="4"/>
        <v>1</v>
      </c>
      <c r="G13" s="443">
        <v>1</v>
      </c>
      <c r="H13" s="443"/>
      <c r="I13" s="443"/>
      <c r="J13" s="443"/>
      <c r="K13" s="443"/>
      <c r="L13" s="443"/>
      <c r="M13" s="443"/>
    </row>
    <row r="14" spans="1:17" x14ac:dyDescent="0.2">
      <c r="A14" s="441" t="s">
        <v>419</v>
      </c>
      <c r="B14" s="442">
        <f t="shared" si="2"/>
        <v>3</v>
      </c>
      <c r="C14" s="442">
        <f t="shared" si="3"/>
        <v>3</v>
      </c>
      <c r="D14" s="443">
        <v>1</v>
      </c>
      <c r="E14" s="443">
        <v>2</v>
      </c>
      <c r="F14" s="437">
        <f t="shared" si="4"/>
        <v>0</v>
      </c>
      <c r="G14" s="443"/>
      <c r="H14" s="443"/>
      <c r="I14" s="443"/>
      <c r="J14" s="443"/>
      <c r="K14" s="443"/>
      <c r="L14" s="443"/>
      <c r="M14" s="443"/>
    </row>
    <row r="15" spans="1:17" ht="25.5" x14ac:dyDescent="0.2">
      <c r="A15" s="441" t="s">
        <v>420</v>
      </c>
      <c r="B15" s="442">
        <f t="shared" si="2"/>
        <v>0</v>
      </c>
      <c r="C15" s="442">
        <f t="shared" si="3"/>
        <v>0</v>
      </c>
      <c r="D15" s="443"/>
      <c r="E15" s="443"/>
      <c r="F15" s="437">
        <f t="shared" si="4"/>
        <v>0</v>
      </c>
      <c r="G15" s="443"/>
      <c r="H15" s="443"/>
      <c r="I15" s="443"/>
      <c r="J15" s="443"/>
      <c r="K15" s="443"/>
      <c r="L15" s="443"/>
      <c r="M15" s="443"/>
    </row>
    <row r="16" spans="1:17" x14ac:dyDescent="0.2">
      <c r="A16" s="441" t="s">
        <v>421</v>
      </c>
      <c r="B16" s="442">
        <f t="shared" si="2"/>
        <v>1</v>
      </c>
      <c r="C16" s="442">
        <f t="shared" si="3"/>
        <v>1</v>
      </c>
      <c r="D16" s="443"/>
      <c r="E16" s="443">
        <v>1</v>
      </c>
      <c r="F16" s="437">
        <f t="shared" si="4"/>
        <v>0</v>
      </c>
      <c r="G16" s="443"/>
      <c r="H16" s="443"/>
      <c r="I16" s="443"/>
      <c r="J16" s="443"/>
      <c r="K16" s="443"/>
      <c r="L16" s="443"/>
      <c r="M16" s="443"/>
    </row>
    <row r="17" spans="1:13" ht="25.5" x14ac:dyDescent="0.2">
      <c r="A17" s="441" t="s">
        <v>422</v>
      </c>
      <c r="B17" s="442">
        <f t="shared" si="2"/>
        <v>2</v>
      </c>
      <c r="C17" s="442">
        <f t="shared" si="3"/>
        <v>1</v>
      </c>
      <c r="D17" s="443"/>
      <c r="E17" s="443">
        <v>1</v>
      </c>
      <c r="F17" s="437">
        <f t="shared" si="4"/>
        <v>1</v>
      </c>
      <c r="G17" s="443"/>
      <c r="H17" s="443"/>
      <c r="I17" s="443"/>
      <c r="J17" s="443"/>
      <c r="K17" s="443"/>
      <c r="L17" s="443">
        <v>1</v>
      </c>
      <c r="M17" s="443"/>
    </row>
    <row r="18" spans="1:13" ht="25.5" x14ac:dyDescent="0.2">
      <c r="A18" s="441" t="s">
        <v>423</v>
      </c>
      <c r="B18" s="442">
        <f t="shared" si="2"/>
        <v>1</v>
      </c>
      <c r="C18" s="442">
        <f t="shared" si="3"/>
        <v>1</v>
      </c>
      <c r="D18" s="443">
        <v>1</v>
      </c>
      <c r="E18" s="443"/>
      <c r="F18" s="437">
        <f t="shared" si="4"/>
        <v>0</v>
      </c>
      <c r="G18" s="443"/>
      <c r="H18" s="443"/>
      <c r="I18" s="443"/>
      <c r="J18" s="443"/>
      <c r="K18" s="443"/>
      <c r="L18" s="443"/>
      <c r="M18" s="443"/>
    </row>
    <row r="19" spans="1:13" ht="25.5" x14ac:dyDescent="0.2">
      <c r="A19" s="441" t="s">
        <v>424</v>
      </c>
      <c r="B19" s="442">
        <f t="shared" si="2"/>
        <v>3</v>
      </c>
      <c r="C19" s="442">
        <f t="shared" si="3"/>
        <v>0</v>
      </c>
      <c r="D19" s="443"/>
      <c r="E19" s="443"/>
      <c r="F19" s="437">
        <f t="shared" si="4"/>
        <v>3</v>
      </c>
      <c r="G19" s="443">
        <v>2</v>
      </c>
      <c r="H19" s="443">
        <v>1</v>
      </c>
      <c r="I19" s="443"/>
      <c r="J19" s="443"/>
      <c r="K19" s="443"/>
      <c r="L19" s="443"/>
      <c r="M19" s="443"/>
    </row>
    <row r="20" spans="1:13" ht="25.5" x14ac:dyDescent="0.2">
      <c r="A20" s="441" t="s">
        <v>425</v>
      </c>
      <c r="B20" s="442">
        <f t="shared" si="2"/>
        <v>6</v>
      </c>
      <c r="C20" s="442">
        <f t="shared" si="3"/>
        <v>5</v>
      </c>
      <c r="D20" s="443">
        <v>4</v>
      </c>
      <c r="E20" s="443">
        <v>1</v>
      </c>
      <c r="F20" s="437">
        <f t="shared" si="4"/>
        <v>1</v>
      </c>
      <c r="G20" s="443"/>
      <c r="H20" s="443"/>
      <c r="I20" s="443"/>
      <c r="J20" s="443"/>
      <c r="K20" s="443"/>
      <c r="L20" s="443">
        <v>1</v>
      </c>
      <c r="M20" s="443"/>
    </row>
    <row r="21" spans="1:13" ht="25.5" x14ac:dyDescent="0.2">
      <c r="A21" s="441" t="s">
        <v>426</v>
      </c>
      <c r="B21" s="442">
        <f t="shared" si="2"/>
        <v>1</v>
      </c>
      <c r="C21" s="442">
        <f t="shared" si="3"/>
        <v>0</v>
      </c>
      <c r="D21" s="443"/>
      <c r="E21" s="443"/>
      <c r="F21" s="437">
        <f t="shared" si="4"/>
        <v>1</v>
      </c>
      <c r="G21" s="443">
        <v>1</v>
      </c>
      <c r="H21" s="443"/>
      <c r="I21" s="443"/>
      <c r="J21" s="443"/>
      <c r="K21" s="443"/>
      <c r="L21" s="443"/>
      <c r="M21" s="443"/>
    </row>
    <row r="22" spans="1:13" ht="25.5" x14ac:dyDescent="0.2">
      <c r="A22" s="441" t="s">
        <v>427</v>
      </c>
      <c r="B22" s="442">
        <f t="shared" si="2"/>
        <v>1</v>
      </c>
      <c r="C22" s="442">
        <f t="shared" si="3"/>
        <v>1</v>
      </c>
      <c r="D22" s="443">
        <v>1</v>
      </c>
      <c r="E22" s="443"/>
      <c r="F22" s="437">
        <f t="shared" si="4"/>
        <v>0</v>
      </c>
      <c r="G22" s="443"/>
      <c r="H22" s="443"/>
      <c r="I22" s="443"/>
      <c r="J22" s="443"/>
      <c r="K22" s="443"/>
      <c r="L22" s="443"/>
      <c r="M22" s="443"/>
    </row>
    <row r="23" spans="1:13" ht="25.5" x14ac:dyDescent="0.2">
      <c r="A23" s="439" t="s">
        <v>428</v>
      </c>
      <c r="B23" s="445">
        <f>SUM(B24:B28)</f>
        <v>19</v>
      </c>
      <c r="C23" s="445">
        <f t="shared" ref="C23:E23" si="5">SUM(C24:C28)</f>
        <v>10</v>
      </c>
      <c r="D23" s="445">
        <f t="shared" si="5"/>
        <v>8</v>
      </c>
      <c r="E23" s="445">
        <f t="shared" si="5"/>
        <v>2</v>
      </c>
      <c r="F23" s="437">
        <f t="shared" si="4"/>
        <v>9</v>
      </c>
      <c r="G23" s="445">
        <f t="shared" ref="G23:M23" si="6">SUM(G24:G28)</f>
        <v>0</v>
      </c>
      <c r="H23" s="445">
        <f t="shared" si="6"/>
        <v>1</v>
      </c>
      <c r="I23" s="445">
        <f t="shared" si="6"/>
        <v>0</v>
      </c>
      <c r="J23" s="445">
        <f t="shared" si="6"/>
        <v>0</v>
      </c>
      <c r="K23" s="445">
        <f t="shared" si="6"/>
        <v>4</v>
      </c>
      <c r="L23" s="445">
        <f t="shared" si="6"/>
        <v>4</v>
      </c>
      <c r="M23" s="445">
        <f t="shared" si="6"/>
        <v>0</v>
      </c>
    </row>
    <row r="24" spans="1:13" x14ac:dyDescent="0.2">
      <c r="A24" s="441" t="s">
        <v>429</v>
      </c>
      <c r="B24" s="442">
        <f>D24+E24+F24</f>
        <v>2</v>
      </c>
      <c r="C24" s="442">
        <f>D24+E24</f>
        <v>2</v>
      </c>
      <c r="D24" s="443">
        <v>2</v>
      </c>
      <c r="E24" s="443"/>
      <c r="F24" s="437">
        <f t="shared" si="4"/>
        <v>0</v>
      </c>
      <c r="G24" s="443"/>
      <c r="H24" s="443"/>
      <c r="I24" s="443"/>
      <c r="J24" s="443"/>
      <c r="K24" s="443"/>
      <c r="L24" s="443"/>
      <c r="M24" s="443"/>
    </row>
    <row r="25" spans="1:13" x14ac:dyDescent="0.2">
      <c r="A25" s="441" t="s">
        <v>430</v>
      </c>
      <c r="B25" s="442">
        <f>D25+E25+F25</f>
        <v>3</v>
      </c>
      <c r="C25" s="442">
        <f>D25+E25</f>
        <v>1</v>
      </c>
      <c r="D25" s="443">
        <v>1</v>
      </c>
      <c r="E25" s="443"/>
      <c r="F25" s="437">
        <f t="shared" si="4"/>
        <v>2</v>
      </c>
      <c r="G25" s="443"/>
      <c r="H25" s="443"/>
      <c r="I25" s="443"/>
      <c r="J25" s="443"/>
      <c r="K25" s="443">
        <v>1</v>
      </c>
      <c r="L25" s="443">
        <v>1</v>
      </c>
      <c r="M25" s="443"/>
    </row>
    <row r="26" spans="1:13" ht="25.5" x14ac:dyDescent="0.2">
      <c r="A26" s="441" t="s">
        <v>431</v>
      </c>
      <c r="B26" s="442">
        <f>D26+E26+F26</f>
        <v>0</v>
      </c>
      <c r="C26" s="442">
        <f>D26+E26</f>
        <v>0</v>
      </c>
      <c r="D26" s="443"/>
      <c r="E26" s="443"/>
      <c r="F26" s="437">
        <f t="shared" si="4"/>
        <v>0</v>
      </c>
      <c r="G26" s="443"/>
      <c r="H26" s="443"/>
      <c r="I26" s="443"/>
      <c r="J26" s="443"/>
      <c r="K26" s="443"/>
      <c r="L26" s="443"/>
      <c r="M26" s="443"/>
    </row>
    <row r="27" spans="1:13" ht="25.5" x14ac:dyDescent="0.2">
      <c r="A27" s="441" t="s">
        <v>432</v>
      </c>
      <c r="B27" s="442">
        <f>D27+E27+F27</f>
        <v>3</v>
      </c>
      <c r="C27" s="442">
        <f>D27+E27</f>
        <v>1</v>
      </c>
      <c r="D27" s="443"/>
      <c r="E27" s="443">
        <v>1</v>
      </c>
      <c r="F27" s="437">
        <f t="shared" si="4"/>
        <v>2</v>
      </c>
      <c r="G27" s="443"/>
      <c r="H27" s="443">
        <v>1</v>
      </c>
      <c r="I27" s="443"/>
      <c r="J27" s="443"/>
      <c r="K27" s="443">
        <v>1</v>
      </c>
      <c r="L27" s="443"/>
      <c r="M27" s="443"/>
    </row>
    <row r="28" spans="1:13" ht="25.5" x14ac:dyDescent="0.2">
      <c r="A28" s="441" t="s">
        <v>433</v>
      </c>
      <c r="B28" s="442">
        <f>D28+E28+F28</f>
        <v>11</v>
      </c>
      <c r="C28" s="442">
        <f>D28+E28</f>
        <v>6</v>
      </c>
      <c r="D28" s="443">
        <v>5</v>
      </c>
      <c r="E28" s="443">
        <v>1</v>
      </c>
      <c r="F28" s="437">
        <f t="shared" si="4"/>
        <v>5</v>
      </c>
      <c r="G28" s="443"/>
      <c r="H28" s="443"/>
      <c r="I28" s="443"/>
      <c r="J28" s="443"/>
      <c r="K28" s="443">
        <v>2</v>
      </c>
      <c r="L28" s="443">
        <v>3</v>
      </c>
      <c r="M28" s="443"/>
    </row>
    <row r="29" spans="1:13" ht="25.5" x14ac:dyDescent="0.2">
      <c r="A29" s="439" t="s">
        <v>434</v>
      </c>
      <c r="B29" s="445">
        <f>SUM(B30:B34)</f>
        <v>31</v>
      </c>
      <c r="C29" s="445">
        <f t="shared" ref="C29:E29" si="7">SUM(C30:C34)</f>
        <v>23</v>
      </c>
      <c r="D29" s="445">
        <f t="shared" si="7"/>
        <v>10</v>
      </c>
      <c r="E29" s="445">
        <f t="shared" si="7"/>
        <v>13</v>
      </c>
      <c r="F29" s="437">
        <f t="shared" si="4"/>
        <v>8</v>
      </c>
      <c r="G29" s="445">
        <f t="shared" ref="G29:M29" si="8">SUM(G30:G34)</f>
        <v>0</v>
      </c>
      <c r="H29" s="445">
        <f t="shared" si="8"/>
        <v>1</v>
      </c>
      <c r="I29" s="445">
        <f t="shared" si="8"/>
        <v>0</v>
      </c>
      <c r="J29" s="445">
        <f t="shared" si="8"/>
        <v>0</v>
      </c>
      <c r="K29" s="445">
        <f t="shared" si="8"/>
        <v>3</v>
      </c>
      <c r="L29" s="445">
        <f t="shared" si="8"/>
        <v>4</v>
      </c>
      <c r="M29" s="445">
        <f t="shared" si="8"/>
        <v>0</v>
      </c>
    </row>
    <row r="30" spans="1:13" ht="25.5" x14ac:dyDescent="0.2">
      <c r="A30" s="441" t="s">
        <v>435</v>
      </c>
      <c r="B30" s="442">
        <f>D30+E30+F30</f>
        <v>2</v>
      </c>
      <c r="C30" s="442">
        <f>D30+E30</f>
        <v>1</v>
      </c>
      <c r="D30" s="443">
        <v>1</v>
      </c>
      <c r="E30" s="443"/>
      <c r="F30" s="437">
        <f t="shared" si="4"/>
        <v>1</v>
      </c>
      <c r="G30" s="443"/>
      <c r="H30" s="443"/>
      <c r="I30" s="443"/>
      <c r="J30" s="443"/>
      <c r="K30" s="443">
        <v>1</v>
      </c>
      <c r="L30" s="443"/>
      <c r="M30" s="443"/>
    </row>
    <row r="31" spans="1:13" ht="25.5" x14ac:dyDescent="0.2">
      <c r="A31" s="441" t="s">
        <v>436</v>
      </c>
      <c r="B31" s="442">
        <f>D31+E31+F31</f>
        <v>12</v>
      </c>
      <c r="C31" s="442">
        <f>D31+E31</f>
        <v>10</v>
      </c>
      <c r="D31" s="443">
        <v>5</v>
      </c>
      <c r="E31" s="443">
        <v>5</v>
      </c>
      <c r="F31" s="437">
        <f t="shared" si="4"/>
        <v>2</v>
      </c>
      <c r="G31" s="443"/>
      <c r="H31" s="443"/>
      <c r="I31" s="443"/>
      <c r="J31" s="443"/>
      <c r="K31" s="443"/>
      <c r="L31" s="443">
        <v>2</v>
      </c>
      <c r="M31" s="443"/>
    </row>
    <row r="32" spans="1:13" ht="25.5" x14ac:dyDescent="0.2">
      <c r="A32" s="441" t="s">
        <v>437</v>
      </c>
      <c r="B32" s="442">
        <f>D32+E32+F32</f>
        <v>5</v>
      </c>
      <c r="C32" s="442">
        <f>D32+E32</f>
        <v>3</v>
      </c>
      <c r="D32" s="443">
        <v>1</v>
      </c>
      <c r="E32" s="443">
        <v>2</v>
      </c>
      <c r="F32" s="437">
        <f t="shared" si="4"/>
        <v>2</v>
      </c>
      <c r="G32" s="443"/>
      <c r="H32" s="443">
        <v>1</v>
      </c>
      <c r="I32" s="443"/>
      <c r="J32" s="443"/>
      <c r="K32" s="443">
        <v>1</v>
      </c>
      <c r="L32" s="443"/>
      <c r="M32" s="443"/>
    </row>
    <row r="33" spans="1:13" x14ac:dyDescent="0.2">
      <c r="A33" s="441" t="s">
        <v>438</v>
      </c>
      <c r="B33" s="442">
        <f>D33+E33+F33</f>
        <v>9</v>
      </c>
      <c r="C33" s="442">
        <f>D33+E33</f>
        <v>6</v>
      </c>
      <c r="D33" s="443">
        <v>2</v>
      </c>
      <c r="E33" s="443">
        <v>4</v>
      </c>
      <c r="F33" s="437">
        <f t="shared" si="4"/>
        <v>3</v>
      </c>
      <c r="G33" s="443"/>
      <c r="H33" s="443"/>
      <c r="I33" s="443"/>
      <c r="J33" s="443"/>
      <c r="K33" s="443">
        <v>1</v>
      </c>
      <c r="L33" s="443">
        <v>2</v>
      </c>
      <c r="M33" s="443"/>
    </row>
    <row r="34" spans="1:13" ht="25.5" x14ac:dyDescent="0.2">
      <c r="A34" s="441" t="s">
        <v>439</v>
      </c>
      <c r="B34" s="442">
        <f>D34+E34+F34</f>
        <v>3</v>
      </c>
      <c r="C34" s="442">
        <f>D34+E34</f>
        <v>3</v>
      </c>
      <c r="D34" s="443">
        <v>1</v>
      </c>
      <c r="E34" s="443">
        <v>2</v>
      </c>
      <c r="F34" s="437">
        <f t="shared" si="4"/>
        <v>0</v>
      </c>
      <c r="G34" s="443"/>
      <c r="H34" s="443"/>
      <c r="I34" s="443"/>
      <c r="J34" s="443"/>
      <c r="K34" s="443"/>
      <c r="L34" s="443"/>
      <c r="M34" s="443"/>
    </row>
    <row r="35" spans="1:13" ht="25.5" x14ac:dyDescent="0.2">
      <c r="A35" s="439" t="s">
        <v>440</v>
      </c>
      <c r="B35" s="445">
        <f>SUM(B36:B42)</f>
        <v>10</v>
      </c>
      <c r="C35" s="445">
        <f t="shared" ref="C35:E35" si="9">SUM(C36:C42)</f>
        <v>7</v>
      </c>
      <c r="D35" s="445">
        <f t="shared" si="9"/>
        <v>6</v>
      </c>
      <c r="E35" s="445">
        <f t="shared" si="9"/>
        <v>1</v>
      </c>
      <c r="F35" s="437">
        <f t="shared" si="4"/>
        <v>3</v>
      </c>
      <c r="G35" s="445">
        <f t="shared" ref="G35:M35" si="10">SUM(G36:G42)</f>
        <v>1</v>
      </c>
      <c r="H35" s="445">
        <f t="shared" si="10"/>
        <v>0</v>
      </c>
      <c r="I35" s="445">
        <f t="shared" si="10"/>
        <v>0</v>
      </c>
      <c r="J35" s="445">
        <f t="shared" si="10"/>
        <v>0</v>
      </c>
      <c r="K35" s="445">
        <f t="shared" si="10"/>
        <v>1</v>
      </c>
      <c r="L35" s="445">
        <f t="shared" si="10"/>
        <v>1</v>
      </c>
      <c r="M35" s="445">
        <f t="shared" si="10"/>
        <v>0</v>
      </c>
    </row>
    <row r="36" spans="1:13" x14ac:dyDescent="0.2">
      <c r="A36" s="441" t="s">
        <v>441</v>
      </c>
      <c r="B36" s="442">
        <f t="shared" ref="B36:B42" si="11">D36+E36+F36</f>
        <v>1</v>
      </c>
      <c r="C36" s="442">
        <f t="shared" ref="C36:C42" si="12">D36+E36</f>
        <v>1</v>
      </c>
      <c r="D36" s="443">
        <v>1</v>
      </c>
      <c r="E36" s="443"/>
      <c r="F36" s="437">
        <f t="shared" si="4"/>
        <v>0</v>
      </c>
      <c r="G36" s="443"/>
      <c r="H36" s="443"/>
      <c r="I36" s="443"/>
      <c r="J36" s="443"/>
      <c r="K36" s="443"/>
      <c r="L36" s="443"/>
      <c r="M36" s="443"/>
    </row>
    <row r="37" spans="1:13" x14ac:dyDescent="0.2">
      <c r="A37" s="441" t="s">
        <v>442</v>
      </c>
      <c r="B37" s="443">
        <f t="shared" si="11"/>
        <v>2</v>
      </c>
      <c r="C37" s="443">
        <f t="shared" si="12"/>
        <v>2</v>
      </c>
      <c r="D37" s="443">
        <v>1</v>
      </c>
      <c r="E37" s="443">
        <v>1</v>
      </c>
      <c r="F37" s="452">
        <f t="shared" si="4"/>
        <v>0</v>
      </c>
      <c r="G37" s="443"/>
      <c r="H37" s="443"/>
      <c r="I37" s="443"/>
      <c r="J37" s="443"/>
      <c r="K37" s="443"/>
      <c r="L37" s="443"/>
      <c r="M37" s="443"/>
    </row>
    <row r="38" spans="1:13" x14ac:dyDescent="0.2">
      <c r="A38" s="441" t="s">
        <v>443</v>
      </c>
      <c r="B38" s="442">
        <f t="shared" si="11"/>
        <v>0</v>
      </c>
      <c r="C38" s="442">
        <f t="shared" si="12"/>
        <v>0</v>
      </c>
      <c r="D38" s="443"/>
      <c r="E38" s="443"/>
      <c r="F38" s="437">
        <f t="shared" si="4"/>
        <v>0</v>
      </c>
      <c r="G38" s="443"/>
      <c r="H38" s="443"/>
      <c r="I38" s="443"/>
      <c r="J38" s="443"/>
      <c r="K38" s="443"/>
      <c r="L38" s="443"/>
      <c r="M38" s="443"/>
    </row>
    <row r="39" spans="1:13" ht="25.5" x14ac:dyDescent="0.2">
      <c r="A39" s="441" t="s">
        <v>444</v>
      </c>
      <c r="B39" s="442">
        <f t="shared" si="11"/>
        <v>1</v>
      </c>
      <c r="C39" s="442">
        <f t="shared" si="12"/>
        <v>0</v>
      </c>
      <c r="D39" s="443"/>
      <c r="E39" s="443"/>
      <c r="F39" s="437">
        <f t="shared" si="4"/>
        <v>1</v>
      </c>
      <c r="G39" s="443"/>
      <c r="H39" s="443"/>
      <c r="I39" s="443"/>
      <c r="J39" s="443"/>
      <c r="K39" s="443"/>
      <c r="L39" s="443">
        <v>1</v>
      </c>
      <c r="M39" s="443"/>
    </row>
    <row r="40" spans="1:13" x14ac:dyDescent="0.2">
      <c r="A40" s="441" t="s">
        <v>445</v>
      </c>
      <c r="B40" s="442">
        <f t="shared" si="11"/>
        <v>2</v>
      </c>
      <c r="C40" s="442">
        <f t="shared" si="12"/>
        <v>1</v>
      </c>
      <c r="D40" s="443">
        <v>1</v>
      </c>
      <c r="E40" s="443"/>
      <c r="F40" s="437">
        <f t="shared" si="4"/>
        <v>1</v>
      </c>
      <c r="G40" s="443">
        <v>1</v>
      </c>
      <c r="H40" s="443"/>
      <c r="I40" s="443"/>
      <c r="J40" s="443"/>
      <c r="K40" s="443"/>
      <c r="L40" s="443"/>
      <c r="M40" s="443"/>
    </row>
    <row r="41" spans="1:13" x14ac:dyDescent="0.2">
      <c r="A41" s="441" t="s">
        <v>446</v>
      </c>
      <c r="B41" s="442">
        <f t="shared" si="11"/>
        <v>2</v>
      </c>
      <c r="C41" s="442">
        <f t="shared" si="12"/>
        <v>2</v>
      </c>
      <c r="D41" s="443">
        <v>2</v>
      </c>
      <c r="E41" s="443"/>
      <c r="F41" s="437">
        <f t="shared" si="4"/>
        <v>0</v>
      </c>
      <c r="G41" s="443"/>
      <c r="H41" s="443"/>
      <c r="I41" s="443"/>
      <c r="J41" s="443"/>
      <c r="K41" s="443"/>
      <c r="L41" s="443"/>
      <c r="M41" s="443"/>
    </row>
    <row r="42" spans="1:13" ht="25.5" x14ac:dyDescent="0.2">
      <c r="A42" s="441" t="s">
        <v>447</v>
      </c>
      <c r="B42" s="442">
        <f t="shared" si="11"/>
        <v>2</v>
      </c>
      <c r="C42" s="442">
        <f t="shared" si="12"/>
        <v>1</v>
      </c>
      <c r="D42" s="443">
        <v>1</v>
      </c>
      <c r="E42" s="443"/>
      <c r="F42" s="437">
        <f t="shared" si="4"/>
        <v>1</v>
      </c>
      <c r="G42" s="443"/>
      <c r="H42" s="443"/>
      <c r="I42" s="443"/>
      <c r="J42" s="443"/>
      <c r="K42" s="443">
        <v>1</v>
      </c>
      <c r="L42" s="443"/>
      <c r="M42" s="443"/>
    </row>
    <row r="43" spans="1:13" ht="25.5" x14ac:dyDescent="0.2">
      <c r="A43" s="439" t="s">
        <v>448</v>
      </c>
      <c r="B43" s="445">
        <f>SUM(B44:B46)</f>
        <v>22</v>
      </c>
      <c r="C43" s="445">
        <f t="shared" ref="C43:E43" si="13">SUM(C44:C46)</f>
        <v>11</v>
      </c>
      <c r="D43" s="445">
        <f t="shared" si="13"/>
        <v>6</v>
      </c>
      <c r="E43" s="445">
        <f t="shared" si="13"/>
        <v>5</v>
      </c>
      <c r="F43" s="437">
        <f t="shared" si="4"/>
        <v>11</v>
      </c>
      <c r="G43" s="445">
        <f t="shared" ref="G43:M43" si="14">SUM(G44:G46)</f>
        <v>5</v>
      </c>
      <c r="H43" s="445">
        <f t="shared" si="14"/>
        <v>1</v>
      </c>
      <c r="I43" s="445">
        <f t="shared" si="14"/>
        <v>0</v>
      </c>
      <c r="J43" s="445">
        <f t="shared" si="14"/>
        <v>0</v>
      </c>
      <c r="K43" s="445">
        <f t="shared" si="14"/>
        <v>2</v>
      </c>
      <c r="L43" s="445">
        <f t="shared" si="14"/>
        <v>3</v>
      </c>
      <c r="M43" s="445">
        <f t="shared" si="14"/>
        <v>0</v>
      </c>
    </row>
    <row r="44" spans="1:13" x14ac:dyDescent="0.2">
      <c r="A44" s="441" t="s">
        <v>449</v>
      </c>
      <c r="B44" s="442">
        <f>D44+E44+F44</f>
        <v>4</v>
      </c>
      <c r="C44" s="442">
        <f>D44+E44</f>
        <v>3</v>
      </c>
      <c r="D44" s="443">
        <v>1</v>
      </c>
      <c r="E44" s="443">
        <v>2</v>
      </c>
      <c r="F44" s="437">
        <f t="shared" si="4"/>
        <v>1</v>
      </c>
      <c r="G44" s="443"/>
      <c r="H44" s="443"/>
      <c r="I44" s="443"/>
      <c r="J44" s="443"/>
      <c r="K44" s="443"/>
      <c r="L44" s="443">
        <v>1</v>
      </c>
      <c r="M44" s="443"/>
    </row>
    <row r="45" spans="1:13" x14ac:dyDescent="0.2">
      <c r="A45" s="441" t="s">
        <v>450</v>
      </c>
      <c r="B45" s="442">
        <f>D45+E45+F45</f>
        <v>7</v>
      </c>
      <c r="C45" s="442">
        <f>D45+E45</f>
        <v>2</v>
      </c>
      <c r="D45" s="443">
        <v>1</v>
      </c>
      <c r="E45" s="443">
        <v>1</v>
      </c>
      <c r="F45" s="437">
        <f t="shared" si="4"/>
        <v>5</v>
      </c>
      <c r="G45" s="443">
        <v>2</v>
      </c>
      <c r="H45" s="443"/>
      <c r="I45" s="443"/>
      <c r="J45" s="443"/>
      <c r="K45" s="443">
        <v>2</v>
      </c>
      <c r="L45" s="443">
        <v>1</v>
      </c>
      <c r="M45" s="443"/>
    </row>
    <row r="46" spans="1:13" x14ac:dyDescent="0.2">
      <c r="A46" s="441" t="s">
        <v>451</v>
      </c>
      <c r="B46" s="442">
        <f>D46+E46+F46</f>
        <v>11</v>
      </c>
      <c r="C46" s="442">
        <f>D46+E46</f>
        <v>6</v>
      </c>
      <c r="D46" s="443">
        <v>4</v>
      </c>
      <c r="E46" s="443">
        <v>2</v>
      </c>
      <c r="F46" s="437">
        <f t="shared" si="4"/>
        <v>5</v>
      </c>
      <c r="G46" s="443">
        <v>3</v>
      </c>
      <c r="H46" s="443">
        <v>1</v>
      </c>
      <c r="I46" s="443"/>
      <c r="J46" s="443"/>
      <c r="K46" s="443"/>
      <c r="L46" s="443">
        <v>1</v>
      </c>
      <c r="M46" s="443"/>
    </row>
    <row r="47" spans="1:13" ht="25.5" x14ac:dyDescent="0.2">
      <c r="A47" s="439" t="s">
        <v>452</v>
      </c>
      <c r="B47" s="447">
        <f>B8+B23+B29+B35+B43</f>
        <v>109</v>
      </c>
      <c r="C47" s="447">
        <f t="shared" ref="C47:M47" si="15">C8+C23+C29+C35+C43</f>
        <v>69</v>
      </c>
      <c r="D47" s="447">
        <f t="shared" si="15"/>
        <v>43</v>
      </c>
      <c r="E47" s="447">
        <f t="shared" si="15"/>
        <v>27</v>
      </c>
      <c r="F47" s="437">
        <f>G47+H47+I47+J47+K47+L47+M47</f>
        <v>39</v>
      </c>
      <c r="G47" s="447">
        <f>G8+G23+G29+G35+G43</f>
        <v>10</v>
      </c>
      <c r="H47" s="447">
        <f t="shared" si="15"/>
        <v>4</v>
      </c>
      <c r="I47" s="447">
        <f t="shared" si="15"/>
        <v>0</v>
      </c>
      <c r="J47" s="447">
        <f t="shared" si="15"/>
        <v>0</v>
      </c>
      <c r="K47" s="447">
        <f t="shared" si="15"/>
        <v>10</v>
      </c>
      <c r="L47" s="447">
        <f t="shared" si="15"/>
        <v>15</v>
      </c>
      <c r="M47" s="447">
        <f t="shared" si="15"/>
        <v>0</v>
      </c>
    </row>
    <row r="48" spans="1:13" x14ac:dyDescent="0.2">
      <c r="A48" s="448" t="s">
        <v>453</v>
      </c>
      <c r="B48" s="449">
        <f>D48+E48+F48</f>
        <v>4</v>
      </c>
      <c r="C48" s="442">
        <f>D48+E48</f>
        <v>3</v>
      </c>
      <c r="D48" s="443">
        <v>3</v>
      </c>
      <c r="E48" s="443"/>
      <c r="F48" s="437">
        <f t="shared" si="4"/>
        <v>1</v>
      </c>
      <c r="G48" s="443"/>
      <c r="H48" s="443"/>
      <c r="I48" s="443"/>
      <c r="J48" s="443"/>
      <c r="K48" s="443">
        <v>1</v>
      </c>
      <c r="L48" s="443"/>
      <c r="M48" s="446"/>
    </row>
    <row r="49" spans="1:13" x14ac:dyDescent="0.2">
      <c r="A49" s="757" t="s">
        <v>690</v>
      </c>
      <c r="B49" s="758"/>
      <c r="C49" s="758"/>
      <c r="D49" s="758"/>
      <c r="E49" s="758"/>
      <c r="F49" s="758"/>
      <c r="G49" s="758"/>
      <c r="H49" s="758"/>
      <c r="I49" s="758"/>
      <c r="J49" s="758"/>
      <c r="K49" s="758"/>
      <c r="L49" s="758"/>
      <c r="M49" s="759"/>
    </row>
    <row r="50" spans="1:13" ht="22.5" x14ac:dyDescent="0.2">
      <c r="A50" s="454" t="s">
        <v>691</v>
      </c>
      <c r="B50" s="449">
        <f>D50+E50+F50</f>
        <v>2</v>
      </c>
      <c r="C50" s="442">
        <f t="shared" ref="C50:C67" si="16">D50+E50</f>
        <v>1</v>
      </c>
      <c r="D50" s="443"/>
      <c r="E50" s="443">
        <v>1</v>
      </c>
      <c r="F50" s="452">
        <f t="shared" ref="F50:F67" si="17">G50+H50+I50+J50+K50+L50+M50</f>
        <v>1</v>
      </c>
      <c r="G50" s="443"/>
      <c r="H50" s="443"/>
      <c r="I50" s="443"/>
      <c r="J50" s="443"/>
      <c r="K50" s="443"/>
      <c r="L50" s="443">
        <v>1</v>
      </c>
      <c r="M50" s="443"/>
    </row>
    <row r="51" spans="1:13" ht="22.5" x14ac:dyDescent="0.2">
      <c r="A51" s="454" t="s">
        <v>692</v>
      </c>
      <c r="B51" s="449">
        <f t="shared" ref="B51:B67" si="18">D51+E51+F51</f>
        <v>1</v>
      </c>
      <c r="C51" s="442">
        <f t="shared" si="16"/>
        <v>0</v>
      </c>
      <c r="D51" s="443"/>
      <c r="E51" s="443"/>
      <c r="F51" s="452">
        <f t="shared" si="17"/>
        <v>1</v>
      </c>
      <c r="G51" s="443"/>
      <c r="H51" s="450"/>
      <c r="I51" s="450"/>
      <c r="J51" s="450"/>
      <c r="K51" s="450"/>
      <c r="L51" s="450">
        <v>1</v>
      </c>
      <c r="M51" s="450"/>
    </row>
    <row r="52" spans="1:13" x14ac:dyDescent="0.2">
      <c r="A52" s="455" t="s">
        <v>693</v>
      </c>
      <c r="B52" s="449">
        <f t="shared" si="18"/>
        <v>4</v>
      </c>
      <c r="C52" s="442">
        <f t="shared" si="16"/>
        <v>3</v>
      </c>
      <c r="D52" s="443">
        <v>3</v>
      </c>
      <c r="E52" s="443"/>
      <c r="F52" s="452">
        <f t="shared" si="17"/>
        <v>1</v>
      </c>
      <c r="G52" s="443">
        <v>1</v>
      </c>
      <c r="H52" s="443"/>
      <c r="I52" s="443"/>
      <c r="J52" s="443"/>
      <c r="K52" s="443"/>
      <c r="L52" s="443"/>
      <c r="M52" s="443"/>
    </row>
    <row r="53" spans="1:13" x14ac:dyDescent="0.2">
      <c r="A53" s="454" t="s">
        <v>694</v>
      </c>
      <c r="B53" s="449">
        <f t="shared" si="18"/>
        <v>2</v>
      </c>
      <c r="C53" s="442">
        <f t="shared" si="16"/>
        <v>1</v>
      </c>
      <c r="D53" s="443"/>
      <c r="E53" s="443">
        <v>1</v>
      </c>
      <c r="F53" s="452">
        <f t="shared" si="17"/>
        <v>1</v>
      </c>
      <c r="G53" s="443"/>
      <c r="H53" s="443"/>
      <c r="I53" s="443"/>
      <c r="J53" s="443"/>
      <c r="K53" s="443"/>
      <c r="L53" s="443">
        <v>1</v>
      </c>
      <c r="M53" s="443"/>
    </row>
    <row r="54" spans="1:13" s="451" customFormat="1" ht="22.5" x14ac:dyDescent="0.25">
      <c r="A54" s="455" t="s">
        <v>695</v>
      </c>
      <c r="B54" s="449">
        <f t="shared" si="18"/>
        <v>5</v>
      </c>
      <c r="C54" s="442">
        <f t="shared" si="16"/>
        <v>5</v>
      </c>
      <c r="D54" s="443">
        <v>4</v>
      </c>
      <c r="E54" s="443">
        <v>1</v>
      </c>
      <c r="F54" s="452">
        <f t="shared" si="17"/>
        <v>0</v>
      </c>
      <c r="G54" s="443"/>
      <c r="H54" s="443"/>
      <c r="I54" s="443"/>
      <c r="J54" s="443"/>
      <c r="K54" s="443"/>
      <c r="L54" s="443"/>
      <c r="M54" s="443"/>
    </row>
    <row r="55" spans="1:13" ht="22.5" x14ac:dyDescent="0.2">
      <c r="A55" s="454" t="s">
        <v>696</v>
      </c>
      <c r="B55" s="449">
        <f t="shared" si="18"/>
        <v>4</v>
      </c>
      <c r="C55" s="442">
        <f t="shared" si="16"/>
        <v>2</v>
      </c>
      <c r="D55" s="443"/>
      <c r="E55" s="443">
        <v>2</v>
      </c>
      <c r="F55" s="452">
        <f t="shared" si="17"/>
        <v>2</v>
      </c>
      <c r="G55" s="443"/>
      <c r="H55" s="443"/>
      <c r="I55" s="443">
        <v>1</v>
      </c>
      <c r="J55" s="443"/>
      <c r="K55" s="443"/>
      <c r="L55" s="443">
        <v>1</v>
      </c>
      <c r="M55" s="450"/>
    </row>
    <row r="56" spans="1:13" x14ac:dyDescent="0.2">
      <c r="A56" s="455" t="s">
        <v>697</v>
      </c>
      <c r="B56" s="449">
        <f t="shared" si="18"/>
        <v>6</v>
      </c>
      <c r="C56" s="442">
        <f t="shared" si="16"/>
        <v>4</v>
      </c>
      <c r="D56" s="443">
        <v>2</v>
      </c>
      <c r="E56" s="443">
        <v>2</v>
      </c>
      <c r="F56" s="452">
        <f t="shared" si="17"/>
        <v>2</v>
      </c>
      <c r="G56" s="443">
        <v>1</v>
      </c>
      <c r="H56" s="443"/>
      <c r="I56" s="443"/>
      <c r="J56" s="443"/>
      <c r="K56" s="443">
        <v>1</v>
      </c>
      <c r="L56" s="443"/>
      <c r="M56" s="443"/>
    </row>
    <row r="57" spans="1:13" ht="22.5" x14ac:dyDescent="0.2">
      <c r="A57" s="455" t="s">
        <v>706</v>
      </c>
      <c r="B57" s="449">
        <f t="shared" si="18"/>
        <v>3</v>
      </c>
      <c r="C57" s="442">
        <f t="shared" si="16"/>
        <v>3</v>
      </c>
      <c r="D57" s="443"/>
      <c r="E57" s="443">
        <v>3</v>
      </c>
      <c r="F57" s="452">
        <f t="shared" si="17"/>
        <v>0</v>
      </c>
      <c r="G57" s="443"/>
      <c r="H57" s="443"/>
      <c r="I57" s="443"/>
      <c r="J57" s="443"/>
      <c r="K57" s="443"/>
      <c r="L57" s="443"/>
      <c r="M57" s="443"/>
    </row>
    <row r="58" spans="1:13" x14ac:dyDescent="0.2">
      <c r="A58" s="455" t="s">
        <v>698</v>
      </c>
      <c r="B58" s="449">
        <f t="shared" si="18"/>
        <v>1</v>
      </c>
      <c r="C58" s="442">
        <f t="shared" si="16"/>
        <v>0</v>
      </c>
      <c r="D58" s="443"/>
      <c r="E58" s="443"/>
      <c r="F58" s="452">
        <f t="shared" si="17"/>
        <v>1</v>
      </c>
      <c r="G58" s="443"/>
      <c r="H58" s="443"/>
      <c r="I58" s="443"/>
      <c r="J58" s="443"/>
      <c r="K58" s="443"/>
      <c r="L58" s="443">
        <v>1</v>
      </c>
      <c r="M58" s="443"/>
    </row>
    <row r="59" spans="1:13" ht="22.5" x14ac:dyDescent="0.2">
      <c r="A59" s="455" t="s">
        <v>699</v>
      </c>
      <c r="B59" s="449">
        <f t="shared" si="18"/>
        <v>1</v>
      </c>
      <c r="C59" s="442">
        <f t="shared" si="16"/>
        <v>1</v>
      </c>
      <c r="D59" s="443">
        <v>1</v>
      </c>
      <c r="E59" s="443"/>
      <c r="F59" s="452">
        <f t="shared" si="17"/>
        <v>0</v>
      </c>
      <c r="G59" s="443"/>
      <c r="H59" s="443"/>
      <c r="I59" s="443"/>
      <c r="J59" s="443"/>
      <c r="K59" s="443"/>
      <c r="L59" s="443"/>
      <c r="M59" s="443"/>
    </row>
    <row r="60" spans="1:13" x14ac:dyDescent="0.2">
      <c r="A60" s="456" t="s">
        <v>708</v>
      </c>
      <c r="B60" s="449">
        <f t="shared" si="18"/>
        <v>1</v>
      </c>
      <c r="C60" s="442">
        <f t="shared" si="16"/>
        <v>1</v>
      </c>
      <c r="D60" s="443">
        <v>1</v>
      </c>
      <c r="E60" s="443"/>
      <c r="F60" s="452">
        <f t="shared" si="17"/>
        <v>0</v>
      </c>
      <c r="G60" s="443"/>
      <c r="H60" s="443"/>
      <c r="I60" s="443"/>
      <c r="J60" s="443"/>
      <c r="K60" s="443"/>
      <c r="L60" s="443"/>
      <c r="M60" s="443"/>
    </row>
    <row r="61" spans="1:13" x14ac:dyDescent="0.2">
      <c r="A61" s="455" t="s">
        <v>700</v>
      </c>
      <c r="B61" s="449">
        <f t="shared" si="18"/>
        <v>1</v>
      </c>
      <c r="C61" s="442">
        <f t="shared" si="16"/>
        <v>1</v>
      </c>
      <c r="D61" s="443"/>
      <c r="E61" s="443">
        <v>1</v>
      </c>
      <c r="F61" s="452">
        <f t="shared" si="17"/>
        <v>0</v>
      </c>
      <c r="G61" s="443"/>
      <c r="H61" s="443"/>
      <c r="I61" s="443"/>
      <c r="J61" s="443"/>
      <c r="K61" s="443"/>
      <c r="L61" s="443"/>
      <c r="M61" s="443"/>
    </row>
    <row r="62" spans="1:13" ht="22.5" customHeight="1" x14ac:dyDescent="0.2">
      <c r="A62" s="454" t="s">
        <v>701</v>
      </c>
      <c r="B62" s="449">
        <f t="shared" si="18"/>
        <v>2</v>
      </c>
      <c r="C62" s="442">
        <f t="shared" si="16"/>
        <v>2</v>
      </c>
      <c r="D62" s="443">
        <v>1</v>
      </c>
      <c r="E62" s="443">
        <v>1</v>
      </c>
      <c r="F62" s="452">
        <f t="shared" si="17"/>
        <v>0</v>
      </c>
      <c r="G62" s="443"/>
      <c r="H62" s="443"/>
      <c r="I62" s="443"/>
      <c r="J62" s="443"/>
      <c r="K62" s="443"/>
      <c r="L62" s="443"/>
      <c r="M62" s="443"/>
    </row>
    <row r="63" spans="1:13" ht="22.5" x14ac:dyDescent="0.2">
      <c r="A63" s="454" t="s">
        <v>702</v>
      </c>
      <c r="B63" s="449">
        <f t="shared" si="18"/>
        <v>1</v>
      </c>
      <c r="C63" s="442">
        <f t="shared" si="16"/>
        <v>1</v>
      </c>
      <c r="D63" s="443"/>
      <c r="E63" s="443">
        <v>1</v>
      </c>
      <c r="F63" s="452">
        <f t="shared" si="17"/>
        <v>0</v>
      </c>
      <c r="G63" s="443"/>
      <c r="H63" s="443"/>
      <c r="I63" s="443"/>
      <c r="J63" s="443"/>
      <c r="K63" s="443"/>
      <c r="L63" s="443"/>
      <c r="M63" s="443"/>
    </row>
    <row r="64" spans="1:13" ht="22.5" x14ac:dyDescent="0.2">
      <c r="A64" s="454" t="s">
        <v>703</v>
      </c>
      <c r="B64" s="449">
        <f t="shared" si="18"/>
        <v>1</v>
      </c>
      <c r="C64" s="442">
        <f t="shared" si="16"/>
        <v>1</v>
      </c>
      <c r="D64" s="443"/>
      <c r="E64" s="443">
        <v>1</v>
      </c>
      <c r="F64" s="452">
        <f t="shared" si="17"/>
        <v>0</v>
      </c>
      <c r="G64" s="443"/>
      <c r="H64" s="443"/>
      <c r="I64" s="443"/>
      <c r="J64" s="443"/>
      <c r="K64" s="443"/>
      <c r="L64" s="443"/>
      <c r="M64" s="450"/>
    </row>
    <row r="65" spans="1:13" x14ac:dyDescent="0.2">
      <c r="A65" s="454" t="s">
        <v>704</v>
      </c>
      <c r="B65" s="449">
        <f t="shared" si="18"/>
        <v>6</v>
      </c>
      <c r="C65" s="442">
        <f t="shared" si="16"/>
        <v>4</v>
      </c>
      <c r="D65" s="443">
        <v>3</v>
      </c>
      <c r="E65" s="443">
        <v>1</v>
      </c>
      <c r="F65" s="452">
        <f t="shared" si="17"/>
        <v>2</v>
      </c>
      <c r="G65" s="443"/>
      <c r="H65" s="443"/>
      <c r="I65" s="443"/>
      <c r="J65" s="443"/>
      <c r="K65" s="443"/>
      <c r="L65" s="443">
        <v>2</v>
      </c>
      <c r="M65" s="443"/>
    </row>
    <row r="66" spans="1:13" ht="22.5" x14ac:dyDescent="0.2">
      <c r="A66" s="453" t="s">
        <v>707</v>
      </c>
      <c r="B66" s="449">
        <f t="shared" si="18"/>
        <v>1</v>
      </c>
      <c r="C66" s="442">
        <f t="shared" si="16"/>
        <v>1</v>
      </c>
      <c r="D66" s="443"/>
      <c r="E66" s="443">
        <v>1</v>
      </c>
      <c r="F66" s="452">
        <f t="shared" si="17"/>
        <v>0</v>
      </c>
      <c r="G66" s="443"/>
      <c r="H66" s="450"/>
      <c r="I66" s="450"/>
      <c r="J66" s="450"/>
      <c r="K66" s="450"/>
      <c r="L66" s="450"/>
      <c r="M66" s="450"/>
    </row>
    <row r="67" spans="1:13" x14ac:dyDescent="0.2">
      <c r="A67" s="456" t="s">
        <v>705</v>
      </c>
      <c r="B67" s="449">
        <f t="shared" si="18"/>
        <v>1</v>
      </c>
      <c r="C67" s="442">
        <f t="shared" si="16"/>
        <v>1</v>
      </c>
      <c r="D67" s="443"/>
      <c r="E67" s="443">
        <v>1</v>
      </c>
      <c r="F67" s="452">
        <f t="shared" si="17"/>
        <v>0</v>
      </c>
      <c r="G67" s="443"/>
      <c r="H67" s="450"/>
      <c r="I67" s="450"/>
      <c r="J67" s="450"/>
      <c r="K67" s="450"/>
      <c r="L67" s="450"/>
      <c r="M67" s="450"/>
    </row>
  </sheetData>
  <autoFilter ref="A8:Q67"/>
  <mergeCells count="12">
    <mergeCell ref="A7:M7"/>
    <mergeCell ref="A49:M49"/>
    <mergeCell ref="K1:M1"/>
    <mergeCell ref="A2:M2"/>
    <mergeCell ref="B3:E3"/>
    <mergeCell ref="A4:A5"/>
    <mergeCell ref="B4:B5"/>
    <mergeCell ref="C4:C5"/>
    <mergeCell ref="D4:E4"/>
    <mergeCell ref="F4:F5"/>
    <mergeCell ref="G4:L4"/>
    <mergeCell ref="M4:M5"/>
  </mergeCells>
  <pageMargins left="0.43" right="0.41" top="0.17" bottom="0.2" header="0.17" footer="0.16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3"/>
  <sheetViews>
    <sheetView topLeftCell="G1" workbookViewId="0">
      <selection activeCell="I5" sqref="I5:R5"/>
    </sheetView>
  </sheetViews>
  <sheetFormatPr defaultRowHeight="15.75" x14ac:dyDescent="0.25"/>
  <cols>
    <col min="1" max="1" width="3.7109375" style="362" customWidth="1"/>
    <col min="2" max="2" width="13.85546875" style="362" customWidth="1"/>
    <col min="3" max="3" width="32.85546875" style="409" customWidth="1"/>
    <col min="4" max="4" width="7.7109375" style="362" customWidth="1"/>
    <col min="5" max="14" width="5.7109375" style="363" customWidth="1"/>
    <col min="15" max="15" width="8" style="363" customWidth="1"/>
    <col min="16" max="17" width="5.7109375" style="362" customWidth="1"/>
    <col min="18" max="18" width="6.140625" style="362" customWidth="1"/>
    <col min="19" max="19" width="9.5703125" style="362" customWidth="1"/>
    <col min="20" max="20" width="6.7109375" style="362" customWidth="1"/>
    <col min="21" max="21" width="9" style="362" customWidth="1"/>
    <col min="22" max="22" width="7.28515625" style="363" customWidth="1"/>
    <col min="23" max="23" width="11.28515625" style="362" customWidth="1"/>
    <col min="24" max="28" width="5.7109375" style="362" customWidth="1"/>
    <col min="29" max="29" width="9.7109375" style="362" customWidth="1"/>
    <col min="30" max="30" width="9.5703125" style="362" customWidth="1"/>
    <col min="31" max="31" width="7.85546875" style="362" customWidth="1"/>
    <col min="32" max="16384" width="9.140625" style="362"/>
  </cols>
  <sheetData>
    <row r="1" spans="1:31" x14ac:dyDescent="0.25">
      <c r="AE1" s="397" t="s">
        <v>779</v>
      </c>
    </row>
    <row r="2" spans="1:31" x14ac:dyDescent="0.25">
      <c r="AE2" s="397"/>
    </row>
    <row r="3" spans="1:31" ht="15.75" customHeight="1" x14ac:dyDescent="0.25">
      <c r="E3" s="362"/>
      <c r="F3" s="362"/>
      <c r="G3" s="362"/>
      <c r="H3" s="362"/>
      <c r="I3" s="362" t="s">
        <v>622</v>
      </c>
      <c r="J3" s="362"/>
      <c r="K3" s="362"/>
      <c r="L3" s="362"/>
      <c r="M3" s="362"/>
      <c r="N3" s="362"/>
      <c r="O3" s="362"/>
      <c r="V3" s="362"/>
    </row>
    <row r="4" spans="1:31" ht="15.75" customHeight="1" x14ac:dyDescent="0.25">
      <c r="A4" s="785" t="s">
        <v>780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  <c r="W4" s="785"/>
      <c r="X4" s="785"/>
      <c r="Y4" s="785"/>
      <c r="Z4" s="785"/>
      <c r="AA4" s="785"/>
      <c r="AB4" s="785"/>
      <c r="AC4" s="785"/>
      <c r="AD4" s="785"/>
      <c r="AE4" s="785"/>
    </row>
    <row r="5" spans="1:31" ht="15.75" customHeight="1" x14ac:dyDescent="0.25">
      <c r="A5" s="396"/>
      <c r="B5" s="396"/>
      <c r="C5" s="410"/>
      <c r="D5" s="396"/>
      <c r="E5" s="396"/>
      <c r="F5" s="396"/>
      <c r="G5" s="396"/>
      <c r="H5" s="396"/>
      <c r="I5" s="700" t="s">
        <v>781</v>
      </c>
      <c r="J5" s="700"/>
      <c r="K5" s="700"/>
      <c r="L5" s="700"/>
      <c r="M5" s="700"/>
      <c r="N5" s="700"/>
      <c r="O5" s="700"/>
      <c r="P5" s="700"/>
      <c r="Q5" s="700"/>
      <c r="R5" s="700"/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396"/>
      <c r="AD5" s="396"/>
      <c r="AE5" s="396"/>
    </row>
    <row r="6" spans="1:31" ht="15.75" customHeight="1" x14ac:dyDescent="0.25">
      <c r="B6" s="395"/>
      <c r="C6" s="410"/>
      <c r="D6" s="395"/>
      <c r="E6" s="395"/>
      <c r="F6" s="395"/>
      <c r="G6" s="395"/>
      <c r="H6" s="395"/>
      <c r="I6" s="785" t="s">
        <v>469</v>
      </c>
      <c r="J6" s="785"/>
      <c r="K6" s="785"/>
      <c r="L6" s="785"/>
      <c r="M6" s="785"/>
      <c r="N6" s="785"/>
      <c r="O6" s="785"/>
      <c r="P6" s="785"/>
      <c r="Q6" s="785"/>
      <c r="R6" s="78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</row>
    <row r="7" spans="1:31" x14ac:dyDescent="0.25">
      <c r="A7" s="786" t="s">
        <v>221</v>
      </c>
      <c r="B7" s="789" t="s">
        <v>621</v>
      </c>
      <c r="C7" s="792" t="s">
        <v>620</v>
      </c>
      <c r="D7" s="795" t="s">
        <v>619</v>
      </c>
      <c r="E7" s="798" t="s">
        <v>369</v>
      </c>
      <c r="F7" s="799"/>
      <c r="G7" s="799"/>
      <c r="H7" s="799"/>
      <c r="I7" s="799"/>
      <c r="J7" s="799"/>
      <c r="K7" s="799"/>
      <c r="L7" s="799"/>
      <c r="M7" s="799"/>
      <c r="N7" s="799"/>
      <c r="O7" s="799"/>
      <c r="P7" s="799"/>
      <c r="Q7" s="799"/>
      <c r="R7" s="799"/>
      <c r="S7" s="799"/>
      <c r="T7" s="799"/>
      <c r="U7" s="799"/>
      <c r="V7" s="799"/>
      <c r="W7" s="800"/>
      <c r="X7" s="775" t="s">
        <v>618</v>
      </c>
      <c r="Y7" s="776"/>
      <c r="Z7" s="776"/>
      <c r="AA7" s="776"/>
      <c r="AB7" s="776"/>
      <c r="AC7" s="776"/>
      <c r="AD7" s="777"/>
      <c r="AE7" s="795" t="s">
        <v>374</v>
      </c>
    </row>
    <row r="8" spans="1:31" ht="15.75" customHeight="1" x14ac:dyDescent="0.25">
      <c r="A8" s="787"/>
      <c r="B8" s="790"/>
      <c r="C8" s="793"/>
      <c r="D8" s="796"/>
      <c r="E8" s="772" t="s">
        <v>617</v>
      </c>
      <c r="F8" s="784" t="s">
        <v>616</v>
      </c>
      <c r="G8" s="784" t="s">
        <v>615</v>
      </c>
      <c r="H8" s="784" t="s">
        <v>614</v>
      </c>
      <c r="I8" s="784" t="s">
        <v>613</v>
      </c>
      <c r="J8" s="784" t="s">
        <v>612</v>
      </c>
      <c r="K8" s="784" t="s">
        <v>611</v>
      </c>
      <c r="L8" s="784" t="s">
        <v>610</v>
      </c>
      <c r="M8" s="801" t="s">
        <v>609</v>
      </c>
      <c r="N8" s="772" t="s">
        <v>608</v>
      </c>
      <c r="O8" s="783" t="s">
        <v>607</v>
      </c>
      <c r="P8" s="782" t="s">
        <v>606</v>
      </c>
      <c r="Q8" s="773" t="s">
        <v>605</v>
      </c>
      <c r="R8" s="779" t="s">
        <v>364</v>
      </c>
      <c r="S8" s="780"/>
      <c r="T8" s="780"/>
      <c r="U8" s="780"/>
      <c r="V8" s="780"/>
      <c r="W8" s="781"/>
      <c r="X8" s="773" t="s">
        <v>604</v>
      </c>
      <c r="Y8" s="773" t="s">
        <v>603</v>
      </c>
      <c r="Z8" s="773" t="s">
        <v>354</v>
      </c>
      <c r="AA8" s="773" t="s">
        <v>602</v>
      </c>
      <c r="AB8" s="773" t="s">
        <v>601</v>
      </c>
      <c r="AC8" s="769" t="s">
        <v>600</v>
      </c>
      <c r="AD8" s="769" t="s">
        <v>599</v>
      </c>
      <c r="AE8" s="796"/>
    </row>
    <row r="9" spans="1:31" x14ac:dyDescent="0.25">
      <c r="A9" s="787"/>
      <c r="B9" s="790"/>
      <c r="C9" s="793"/>
      <c r="D9" s="796"/>
      <c r="E9" s="772"/>
      <c r="F9" s="784"/>
      <c r="G9" s="784"/>
      <c r="H9" s="784"/>
      <c r="I9" s="784"/>
      <c r="J9" s="784"/>
      <c r="K9" s="784"/>
      <c r="L9" s="784"/>
      <c r="M9" s="802"/>
      <c r="N9" s="772"/>
      <c r="O9" s="783"/>
      <c r="P9" s="782"/>
      <c r="Q9" s="778"/>
      <c r="R9" s="772" t="s">
        <v>598</v>
      </c>
      <c r="S9" s="773" t="s">
        <v>597</v>
      </c>
      <c r="T9" s="775" t="s">
        <v>596</v>
      </c>
      <c r="U9" s="776"/>
      <c r="V9" s="776"/>
      <c r="W9" s="777"/>
      <c r="X9" s="778"/>
      <c r="Y9" s="778"/>
      <c r="Z9" s="778"/>
      <c r="AA9" s="778"/>
      <c r="AB9" s="778"/>
      <c r="AC9" s="770"/>
      <c r="AD9" s="770"/>
      <c r="AE9" s="796"/>
    </row>
    <row r="10" spans="1:31" ht="110.25" customHeight="1" x14ac:dyDescent="0.25">
      <c r="A10" s="788"/>
      <c r="B10" s="791"/>
      <c r="C10" s="794"/>
      <c r="D10" s="797"/>
      <c r="E10" s="772"/>
      <c r="F10" s="784"/>
      <c r="G10" s="784"/>
      <c r="H10" s="784"/>
      <c r="I10" s="784"/>
      <c r="J10" s="784"/>
      <c r="K10" s="784"/>
      <c r="L10" s="784"/>
      <c r="M10" s="803"/>
      <c r="N10" s="772"/>
      <c r="O10" s="783"/>
      <c r="P10" s="782"/>
      <c r="Q10" s="774"/>
      <c r="R10" s="772"/>
      <c r="S10" s="774"/>
      <c r="T10" s="394" t="s">
        <v>595</v>
      </c>
      <c r="U10" s="393" t="s">
        <v>594</v>
      </c>
      <c r="V10" s="393" t="s">
        <v>593</v>
      </c>
      <c r="W10" s="393" t="s">
        <v>592</v>
      </c>
      <c r="X10" s="774"/>
      <c r="Y10" s="774"/>
      <c r="Z10" s="774"/>
      <c r="AA10" s="774"/>
      <c r="AB10" s="774"/>
      <c r="AC10" s="771"/>
      <c r="AD10" s="771"/>
      <c r="AE10" s="797"/>
    </row>
    <row r="11" spans="1:31" x14ac:dyDescent="0.25">
      <c r="A11" s="369">
        <v>1</v>
      </c>
      <c r="B11" s="369">
        <v>2</v>
      </c>
      <c r="C11" s="369">
        <v>3</v>
      </c>
      <c r="D11" s="369">
        <v>4</v>
      </c>
      <c r="E11" s="369">
        <v>5</v>
      </c>
      <c r="F11" s="369">
        <v>6</v>
      </c>
      <c r="G11" s="369">
        <v>7</v>
      </c>
      <c r="H11" s="369">
        <v>8</v>
      </c>
      <c r="I11" s="369">
        <v>9</v>
      </c>
      <c r="J11" s="369">
        <v>10</v>
      </c>
      <c r="K11" s="369">
        <v>11</v>
      </c>
      <c r="L11" s="369">
        <v>12</v>
      </c>
      <c r="M11" s="369">
        <v>13</v>
      </c>
      <c r="N11" s="369">
        <v>14</v>
      </c>
      <c r="O11" s="369">
        <v>15</v>
      </c>
      <c r="P11" s="369">
        <v>16</v>
      </c>
      <c r="Q11" s="369">
        <v>17</v>
      </c>
      <c r="R11" s="369">
        <v>18</v>
      </c>
      <c r="S11" s="369">
        <v>19</v>
      </c>
      <c r="T11" s="369">
        <v>20</v>
      </c>
      <c r="U11" s="369">
        <v>21</v>
      </c>
      <c r="V11" s="369">
        <v>22</v>
      </c>
      <c r="W11" s="369">
        <v>23</v>
      </c>
      <c r="X11" s="369">
        <v>24</v>
      </c>
      <c r="Y11" s="369">
        <v>25</v>
      </c>
      <c r="Z11" s="369">
        <v>26</v>
      </c>
      <c r="AA11" s="369">
        <v>27</v>
      </c>
      <c r="AB11" s="369"/>
      <c r="AC11" s="369">
        <v>28</v>
      </c>
      <c r="AD11" s="369">
        <v>29</v>
      </c>
      <c r="AE11" s="369">
        <v>30</v>
      </c>
    </row>
    <row r="12" spans="1:31" x14ac:dyDescent="0.25">
      <c r="A12" s="392"/>
      <c r="B12" s="392"/>
      <c r="C12" s="411" t="s">
        <v>591</v>
      </c>
      <c r="D12" s="390">
        <f>SUM(D13:D103)</f>
        <v>2394</v>
      </c>
      <c r="E12" s="389">
        <f t="shared" ref="E12:N12" si="0">SUM(E13:E103)</f>
        <v>151</v>
      </c>
      <c r="F12" s="389">
        <f t="shared" si="0"/>
        <v>14</v>
      </c>
      <c r="G12" s="389">
        <f t="shared" si="0"/>
        <v>96</v>
      </c>
      <c r="H12" s="389">
        <f t="shared" si="0"/>
        <v>25</v>
      </c>
      <c r="I12" s="389">
        <f t="shared" si="0"/>
        <v>14</v>
      </c>
      <c r="J12" s="389">
        <f t="shared" si="0"/>
        <v>429</v>
      </c>
      <c r="K12" s="389">
        <f t="shared" si="0"/>
        <v>47</v>
      </c>
      <c r="L12" s="389">
        <f t="shared" si="0"/>
        <v>190</v>
      </c>
      <c r="M12" s="389">
        <f t="shared" si="0"/>
        <v>17</v>
      </c>
      <c r="N12" s="389">
        <f t="shared" si="0"/>
        <v>651</v>
      </c>
      <c r="O12" s="366">
        <f t="shared" ref="O12:O33" si="1">SUM(E12:N12)</f>
        <v>1634</v>
      </c>
      <c r="P12" s="389">
        <f>SUM(P13:P103)</f>
        <v>38</v>
      </c>
      <c r="Q12" s="389">
        <f>SUM(Q13:Q103)</f>
        <v>0</v>
      </c>
      <c r="R12" s="366">
        <f t="shared" ref="R12:R33" si="2">O12+Q12</f>
        <v>1634</v>
      </c>
      <c r="S12" s="365">
        <f t="shared" ref="S12:S43" si="3">R12/D12</f>
        <v>0.68253968253968256</v>
      </c>
      <c r="T12" s="389">
        <f>SUM(T13:T103)</f>
        <v>36</v>
      </c>
      <c r="U12" s="365">
        <f t="shared" ref="U12:U13" si="4">T12/R12</f>
        <v>2.2031823745410038E-2</v>
      </c>
      <c r="V12" s="366">
        <f t="shared" ref="V12:V32" si="5">R12-T12</f>
        <v>1598</v>
      </c>
      <c r="W12" s="365">
        <f t="shared" ref="W12:W13" si="6">V12/R12</f>
        <v>0.97796817625458998</v>
      </c>
      <c r="X12" s="389">
        <f>SUM(X13:X103)</f>
        <v>323</v>
      </c>
      <c r="Y12" s="389">
        <f>SUM(Y13:Y103)</f>
        <v>204</v>
      </c>
      <c r="Z12" s="389">
        <f>SUM(Z13:Z103)</f>
        <v>227</v>
      </c>
      <c r="AA12" s="389">
        <f>SUM(AA13:AA103)</f>
        <v>0</v>
      </c>
      <c r="AB12" s="389">
        <f>SUM(AB13:AB103)</f>
        <v>0</v>
      </c>
      <c r="AC12" s="389">
        <f>SUM(R12,X12:AB12)</f>
        <v>2388</v>
      </c>
      <c r="AD12" s="365">
        <f t="shared" ref="AD12:AD43" si="7">AC12/D12</f>
        <v>0.99749373433583954</v>
      </c>
      <c r="AE12" s="389">
        <f>D12-AC12</f>
        <v>6</v>
      </c>
    </row>
    <row r="13" spans="1:31" x14ac:dyDescent="0.25">
      <c r="A13" s="369">
        <v>1</v>
      </c>
      <c r="B13" s="369">
        <v>10100</v>
      </c>
      <c r="C13" s="388" t="s">
        <v>590</v>
      </c>
      <c r="D13" s="329">
        <v>9</v>
      </c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66">
        <f t="shared" si="1"/>
        <v>0</v>
      </c>
      <c r="P13" s="382"/>
      <c r="Q13" s="382"/>
      <c r="R13" s="366">
        <f t="shared" si="2"/>
        <v>0</v>
      </c>
      <c r="S13" s="365">
        <f t="shared" si="3"/>
        <v>0</v>
      </c>
      <c r="T13" s="382"/>
      <c r="U13" s="365" t="e">
        <f t="shared" si="4"/>
        <v>#DIV/0!</v>
      </c>
      <c r="V13" s="366">
        <f t="shared" si="5"/>
        <v>0</v>
      </c>
      <c r="W13" s="365" t="e">
        <f t="shared" si="6"/>
        <v>#DIV/0!</v>
      </c>
      <c r="X13" s="382"/>
      <c r="Y13" s="382">
        <v>9</v>
      </c>
      <c r="Z13" s="382"/>
      <c r="AA13" s="382"/>
      <c r="AB13" s="382"/>
      <c r="AC13" s="366">
        <f t="shared" ref="AC13:AC27" si="8">SUM(R13,X13:AA13)</f>
        <v>9</v>
      </c>
      <c r="AD13" s="365">
        <f t="shared" si="7"/>
        <v>1</v>
      </c>
      <c r="AE13" s="382"/>
    </row>
    <row r="14" spans="1:31" x14ac:dyDescent="0.25">
      <c r="A14" s="369">
        <v>2</v>
      </c>
      <c r="B14" s="369">
        <v>10100</v>
      </c>
      <c r="C14" s="356" t="s">
        <v>589</v>
      </c>
      <c r="D14" s="329">
        <v>13</v>
      </c>
      <c r="E14" s="382"/>
      <c r="F14" s="382"/>
      <c r="G14" s="382"/>
      <c r="H14" s="382"/>
      <c r="I14" s="382"/>
      <c r="J14" s="382">
        <v>5</v>
      </c>
      <c r="K14" s="382"/>
      <c r="L14" s="382"/>
      <c r="M14" s="382"/>
      <c r="N14" s="382"/>
      <c r="O14" s="366">
        <f t="shared" si="1"/>
        <v>5</v>
      </c>
      <c r="P14" s="382"/>
      <c r="Q14" s="382"/>
      <c r="R14" s="366">
        <f t="shared" si="2"/>
        <v>5</v>
      </c>
      <c r="S14" s="365">
        <f t="shared" si="3"/>
        <v>0.38461538461538464</v>
      </c>
      <c r="T14" s="382"/>
      <c r="U14" s="365">
        <f>T14/R14</f>
        <v>0</v>
      </c>
      <c r="V14" s="366">
        <f t="shared" si="5"/>
        <v>5</v>
      </c>
      <c r="W14" s="365">
        <f>V14/R14</f>
        <v>1</v>
      </c>
      <c r="X14" s="382"/>
      <c r="Y14" s="382">
        <v>6</v>
      </c>
      <c r="Z14" s="382">
        <v>2</v>
      </c>
      <c r="AA14" s="382"/>
      <c r="AB14" s="382"/>
      <c r="AC14" s="366">
        <f t="shared" si="8"/>
        <v>13</v>
      </c>
      <c r="AD14" s="365">
        <f t="shared" si="7"/>
        <v>1</v>
      </c>
      <c r="AE14" s="382"/>
    </row>
    <row r="15" spans="1:31" x14ac:dyDescent="0.25">
      <c r="A15" s="369">
        <v>3</v>
      </c>
      <c r="B15" s="369">
        <v>10101</v>
      </c>
      <c r="C15" s="356" t="s">
        <v>569</v>
      </c>
      <c r="D15" s="329">
        <v>24</v>
      </c>
      <c r="E15" s="382"/>
      <c r="F15" s="382"/>
      <c r="G15" s="382"/>
      <c r="H15" s="382">
        <v>1</v>
      </c>
      <c r="I15" s="382"/>
      <c r="J15" s="382">
        <v>8</v>
      </c>
      <c r="K15" s="382">
        <v>1</v>
      </c>
      <c r="L15" s="382"/>
      <c r="M15" s="382">
        <v>1</v>
      </c>
      <c r="N15" s="382">
        <v>9</v>
      </c>
      <c r="O15" s="366">
        <f t="shared" si="1"/>
        <v>20</v>
      </c>
      <c r="P15" s="382"/>
      <c r="Q15" s="382"/>
      <c r="R15" s="366">
        <f>O15+Q15</f>
        <v>20</v>
      </c>
      <c r="S15" s="365">
        <f t="shared" si="3"/>
        <v>0.83333333333333337</v>
      </c>
      <c r="T15" s="382"/>
      <c r="U15" s="365">
        <f t="shared" ref="U15:U78" si="9">T15/R15</f>
        <v>0</v>
      </c>
      <c r="V15" s="366">
        <f>R15-T15</f>
        <v>20</v>
      </c>
      <c r="W15" s="365">
        <f t="shared" ref="W15:W78" si="10">V15/R15</f>
        <v>1</v>
      </c>
      <c r="X15" s="382">
        <v>1</v>
      </c>
      <c r="Y15" s="382"/>
      <c r="Z15" s="382">
        <v>3</v>
      </c>
      <c r="AA15" s="382"/>
      <c r="AB15" s="382"/>
      <c r="AC15" s="366">
        <f t="shared" si="8"/>
        <v>24</v>
      </c>
      <c r="AD15" s="365">
        <f t="shared" si="7"/>
        <v>1</v>
      </c>
      <c r="AE15" s="382"/>
    </row>
    <row r="16" spans="1:31" x14ac:dyDescent="0.25">
      <c r="A16" s="369">
        <v>4</v>
      </c>
      <c r="B16" s="369">
        <v>10400</v>
      </c>
      <c r="C16" s="285" t="s">
        <v>588</v>
      </c>
      <c r="D16" s="61">
        <v>22</v>
      </c>
      <c r="E16" s="382"/>
      <c r="F16" s="382"/>
      <c r="G16" s="382"/>
      <c r="H16" s="382"/>
      <c r="I16" s="382"/>
      <c r="J16" s="382">
        <v>1</v>
      </c>
      <c r="K16" s="382"/>
      <c r="L16" s="382"/>
      <c r="M16" s="382"/>
      <c r="N16" s="382">
        <v>1</v>
      </c>
      <c r="O16" s="366">
        <f t="shared" si="1"/>
        <v>2</v>
      </c>
      <c r="P16" s="382"/>
      <c r="Q16" s="382"/>
      <c r="R16" s="366">
        <f t="shared" si="2"/>
        <v>2</v>
      </c>
      <c r="S16" s="365">
        <f t="shared" si="3"/>
        <v>9.0909090909090912E-2</v>
      </c>
      <c r="T16" s="382"/>
      <c r="U16" s="365">
        <f t="shared" si="9"/>
        <v>0</v>
      </c>
      <c r="V16" s="366">
        <f t="shared" si="5"/>
        <v>2</v>
      </c>
      <c r="W16" s="365">
        <f t="shared" si="10"/>
        <v>1</v>
      </c>
      <c r="X16" s="382">
        <v>4</v>
      </c>
      <c r="Y16" s="382">
        <v>14</v>
      </c>
      <c r="Z16" s="382">
        <v>2</v>
      </c>
      <c r="AA16" s="382"/>
      <c r="AB16" s="382"/>
      <c r="AC16" s="366">
        <f t="shared" si="8"/>
        <v>22</v>
      </c>
      <c r="AD16" s="365">
        <f t="shared" si="7"/>
        <v>1</v>
      </c>
      <c r="AE16" s="382"/>
    </row>
    <row r="17" spans="1:31" ht="22.5" x14ac:dyDescent="0.25">
      <c r="A17" s="369">
        <v>5</v>
      </c>
      <c r="B17" s="369">
        <v>10500</v>
      </c>
      <c r="C17" s="285" t="s">
        <v>587</v>
      </c>
      <c r="D17" s="61">
        <v>15</v>
      </c>
      <c r="E17" s="382"/>
      <c r="F17" s="382"/>
      <c r="G17" s="382"/>
      <c r="H17" s="382"/>
      <c r="I17" s="382"/>
      <c r="J17" s="382"/>
      <c r="K17" s="382"/>
      <c r="L17" s="382"/>
      <c r="M17" s="382"/>
      <c r="N17" s="382">
        <v>1</v>
      </c>
      <c r="O17" s="366">
        <f t="shared" si="1"/>
        <v>1</v>
      </c>
      <c r="P17" s="382"/>
      <c r="Q17" s="382"/>
      <c r="R17" s="366">
        <f t="shared" si="2"/>
        <v>1</v>
      </c>
      <c r="S17" s="365">
        <f t="shared" si="3"/>
        <v>6.6666666666666666E-2</v>
      </c>
      <c r="T17" s="382"/>
      <c r="U17" s="365">
        <f t="shared" si="9"/>
        <v>0</v>
      </c>
      <c r="V17" s="366">
        <f t="shared" si="5"/>
        <v>1</v>
      </c>
      <c r="W17" s="365">
        <f t="shared" si="10"/>
        <v>1</v>
      </c>
      <c r="X17" s="382">
        <v>1</v>
      </c>
      <c r="Y17" s="382">
        <v>12</v>
      </c>
      <c r="Z17" s="382">
        <v>1</v>
      </c>
      <c r="AA17" s="382"/>
      <c r="AB17" s="382"/>
      <c r="AC17" s="366">
        <f t="shared" si="8"/>
        <v>15</v>
      </c>
      <c r="AD17" s="365">
        <f t="shared" si="7"/>
        <v>1</v>
      </c>
      <c r="AE17" s="382"/>
    </row>
    <row r="18" spans="1:31" x14ac:dyDescent="0.25">
      <c r="A18" s="369">
        <v>6</v>
      </c>
      <c r="B18" s="369">
        <v>10500</v>
      </c>
      <c r="C18" s="356" t="s">
        <v>586</v>
      </c>
      <c r="D18" s="61">
        <v>13</v>
      </c>
      <c r="E18" s="382"/>
      <c r="F18" s="382"/>
      <c r="G18" s="382"/>
      <c r="H18" s="382"/>
      <c r="I18" s="382">
        <v>3</v>
      </c>
      <c r="J18" s="382">
        <v>2</v>
      </c>
      <c r="K18" s="382"/>
      <c r="L18" s="382"/>
      <c r="M18" s="382"/>
      <c r="N18" s="382">
        <v>4</v>
      </c>
      <c r="O18" s="366">
        <f t="shared" si="1"/>
        <v>9</v>
      </c>
      <c r="P18" s="382"/>
      <c r="Q18" s="382"/>
      <c r="R18" s="366">
        <f t="shared" si="2"/>
        <v>9</v>
      </c>
      <c r="S18" s="365">
        <f t="shared" si="3"/>
        <v>0.69230769230769229</v>
      </c>
      <c r="T18" s="382"/>
      <c r="U18" s="365">
        <f t="shared" si="9"/>
        <v>0</v>
      </c>
      <c r="V18" s="366">
        <f t="shared" si="5"/>
        <v>9</v>
      </c>
      <c r="W18" s="365">
        <f t="shared" si="10"/>
        <v>1</v>
      </c>
      <c r="X18" s="382"/>
      <c r="Y18" s="382">
        <v>4</v>
      </c>
      <c r="Z18" s="382"/>
      <c r="AA18" s="382"/>
      <c r="AB18" s="382"/>
      <c r="AC18" s="366">
        <f t="shared" si="8"/>
        <v>13</v>
      </c>
      <c r="AD18" s="365">
        <f t="shared" si="7"/>
        <v>1</v>
      </c>
      <c r="AE18" s="382"/>
    </row>
    <row r="19" spans="1:31" x14ac:dyDescent="0.25">
      <c r="A19" s="369">
        <v>7</v>
      </c>
      <c r="B19" s="369">
        <v>10501</v>
      </c>
      <c r="C19" s="376" t="s">
        <v>585</v>
      </c>
      <c r="D19" s="61">
        <v>13</v>
      </c>
      <c r="E19" s="382"/>
      <c r="F19" s="382"/>
      <c r="G19" s="382"/>
      <c r="H19" s="382"/>
      <c r="I19" s="382">
        <v>1</v>
      </c>
      <c r="J19" s="382">
        <v>2</v>
      </c>
      <c r="K19" s="382"/>
      <c r="L19" s="382"/>
      <c r="M19" s="382"/>
      <c r="N19" s="382">
        <v>8</v>
      </c>
      <c r="O19" s="366">
        <f t="shared" si="1"/>
        <v>11</v>
      </c>
      <c r="P19" s="382">
        <v>2</v>
      </c>
      <c r="Q19" s="382"/>
      <c r="R19" s="366">
        <f t="shared" si="2"/>
        <v>11</v>
      </c>
      <c r="S19" s="365">
        <f t="shared" si="3"/>
        <v>0.84615384615384615</v>
      </c>
      <c r="T19" s="382">
        <v>1</v>
      </c>
      <c r="U19" s="365">
        <f t="shared" si="9"/>
        <v>9.0909090909090912E-2</v>
      </c>
      <c r="V19" s="366">
        <f t="shared" si="5"/>
        <v>10</v>
      </c>
      <c r="W19" s="365">
        <f t="shared" si="10"/>
        <v>0.90909090909090906</v>
      </c>
      <c r="X19" s="382"/>
      <c r="Y19" s="382"/>
      <c r="Z19" s="382">
        <v>2</v>
      </c>
      <c r="AA19" s="382"/>
      <c r="AB19" s="382"/>
      <c r="AC19" s="366">
        <f t="shared" si="8"/>
        <v>13</v>
      </c>
      <c r="AD19" s="365">
        <f t="shared" si="7"/>
        <v>1</v>
      </c>
      <c r="AE19" s="382"/>
    </row>
    <row r="20" spans="1:31" x14ac:dyDescent="0.25">
      <c r="A20" s="369">
        <v>8</v>
      </c>
      <c r="B20" s="369">
        <v>10701</v>
      </c>
      <c r="C20" s="373" t="s">
        <v>584</v>
      </c>
      <c r="D20" s="61">
        <v>32</v>
      </c>
      <c r="E20" s="382"/>
      <c r="F20" s="382"/>
      <c r="G20" s="382"/>
      <c r="H20" s="382"/>
      <c r="I20" s="382"/>
      <c r="J20" s="382">
        <v>13</v>
      </c>
      <c r="K20" s="382">
        <v>1</v>
      </c>
      <c r="L20" s="382"/>
      <c r="M20" s="382"/>
      <c r="N20" s="382">
        <v>3</v>
      </c>
      <c r="O20" s="366">
        <f t="shared" si="1"/>
        <v>17</v>
      </c>
      <c r="P20" s="382"/>
      <c r="Q20" s="382"/>
      <c r="R20" s="366">
        <f t="shared" si="2"/>
        <v>17</v>
      </c>
      <c r="S20" s="365">
        <f t="shared" si="3"/>
        <v>0.53125</v>
      </c>
      <c r="T20" s="382"/>
      <c r="U20" s="365">
        <f t="shared" si="9"/>
        <v>0</v>
      </c>
      <c r="V20" s="366">
        <f t="shared" si="5"/>
        <v>17</v>
      </c>
      <c r="W20" s="365">
        <f t="shared" si="10"/>
        <v>1</v>
      </c>
      <c r="X20" s="382">
        <v>8</v>
      </c>
      <c r="Y20" s="382">
        <v>5</v>
      </c>
      <c r="Z20" s="382">
        <v>2</v>
      </c>
      <c r="AA20" s="382"/>
      <c r="AB20" s="382"/>
      <c r="AC20" s="366">
        <f t="shared" si="8"/>
        <v>32</v>
      </c>
      <c r="AD20" s="365">
        <f t="shared" si="7"/>
        <v>1</v>
      </c>
      <c r="AE20" s="382"/>
    </row>
    <row r="21" spans="1:31" x14ac:dyDescent="0.25">
      <c r="A21" s="369">
        <v>9</v>
      </c>
      <c r="B21" s="369">
        <v>10801</v>
      </c>
      <c r="C21" s="373" t="s">
        <v>583</v>
      </c>
      <c r="D21" s="61">
        <v>20</v>
      </c>
      <c r="E21" s="382"/>
      <c r="F21" s="382"/>
      <c r="G21" s="382"/>
      <c r="H21" s="382"/>
      <c r="I21" s="382"/>
      <c r="J21" s="382"/>
      <c r="K21" s="382"/>
      <c r="L21" s="382"/>
      <c r="M21" s="382">
        <v>1</v>
      </c>
      <c r="N21" s="382">
        <v>5</v>
      </c>
      <c r="O21" s="366">
        <f t="shared" si="1"/>
        <v>6</v>
      </c>
      <c r="P21" s="382"/>
      <c r="Q21" s="382"/>
      <c r="R21" s="366">
        <f t="shared" si="2"/>
        <v>6</v>
      </c>
      <c r="S21" s="365">
        <f t="shared" si="3"/>
        <v>0.3</v>
      </c>
      <c r="T21" s="382"/>
      <c r="U21" s="365">
        <f t="shared" si="9"/>
        <v>0</v>
      </c>
      <c r="V21" s="366">
        <f t="shared" si="5"/>
        <v>6</v>
      </c>
      <c r="W21" s="365">
        <f t="shared" si="10"/>
        <v>1</v>
      </c>
      <c r="X21" s="382">
        <v>8</v>
      </c>
      <c r="Y21" s="382">
        <v>3</v>
      </c>
      <c r="Z21" s="382">
        <v>2</v>
      </c>
      <c r="AA21" s="382"/>
      <c r="AB21" s="382"/>
      <c r="AC21" s="366">
        <f t="shared" si="8"/>
        <v>19</v>
      </c>
      <c r="AD21" s="365">
        <f t="shared" si="7"/>
        <v>0.95</v>
      </c>
      <c r="AE21" s="382">
        <v>1</v>
      </c>
    </row>
    <row r="22" spans="1:31" x14ac:dyDescent="0.25">
      <c r="A22" s="369">
        <v>10</v>
      </c>
      <c r="B22" s="364">
        <v>20101</v>
      </c>
      <c r="C22" s="368" t="s">
        <v>582</v>
      </c>
      <c r="D22" s="61">
        <v>22</v>
      </c>
      <c r="E22" s="367">
        <v>1</v>
      </c>
      <c r="F22" s="367"/>
      <c r="G22" s="367"/>
      <c r="H22" s="367"/>
      <c r="I22" s="367"/>
      <c r="J22" s="367">
        <v>6</v>
      </c>
      <c r="K22" s="367"/>
      <c r="L22" s="367"/>
      <c r="M22" s="367"/>
      <c r="N22" s="367">
        <v>5</v>
      </c>
      <c r="O22" s="366">
        <f t="shared" si="1"/>
        <v>12</v>
      </c>
      <c r="P22" s="364"/>
      <c r="Q22" s="364"/>
      <c r="R22" s="366">
        <f t="shared" si="2"/>
        <v>12</v>
      </c>
      <c r="S22" s="365">
        <f t="shared" si="3"/>
        <v>0.54545454545454541</v>
      </c>
      <c r="T22" s="364">
        <v>1</v>
      </c>
      <c r="U22" s="365">
        <f t="shared" si="9"/>
        <v>8.3333333333333329E-2</v>
      </c>
      <c r="V22" s="366">
        <f t="shared" si="5"/>
        <v>11</v>
      </c>
      <c r="W22" s="365">
        <f t="shared" si="10"/>
        <v>0.91666666666666663</v>
      </c>
      <c r="X22" s="364"/>
      <c r="Y22" s="364">
        <v>5</v>
      </c>
      <c r="Z22" s="364">
        <v>5</v>
      </c>
      <c r="AA22" s="364"/>
      <c r="AB22" s="364"/>
      <c r="AC22" s="366">
        <f t="shared" si="8"/>
        <v>22</v>
      </c>
      <c r="AD22" s="365">
        <f t="shared" si="7"/>
        <v>1</v>
      </c>
      <c r="AE22" s="364"/>
    </row>
    <row r="23" spans="1:31" x14ac:dyDescent="0.25">
      <c r="A23" s="369">
        <v>11</v>
      </c>
      <c r="B23" s="364">
        <v>20201</v>
      </c>
      <c r="C23" s="368" t="s">
        <v>570</v>
      </c>
      <c r="D23" s="61">
        <v>15</v>
      </c>
      <c r="E23" s="367"/>
      <c r="F23" s="367"/>
      <c r="G23" s="367"/>
      <c r="H23" s="367"/>
      <c r="I23" s="367"/>
      <c r="J23" s="367">
        <v>6</v>
      </c>
      <c r="K23" s="367"/>
      <c r="L23" s="367"/>
      <c r="M23" s="367"/>
      <c r="N23" s="367">
        <v>3</v>
      </c>
      <c r="O23" s="366">
        <f t="shared" si="1"/>
        <v>9</v>
      </c>
      <c r="P23" s="364"/>
      <c r="Q23" s="364"/>
      <c r="R23" s="366">
        <f t="shared" si="2"/>
        <v>9</v>
      </c>
      <c r="S23" s="365">
        <f t="shared" si="3"/>
        <v>0.6</v>
      </c>
      <c r="T23" s="364">
        <v>3</v>
      </c>
      <c r="U23" s="365">
        <f t="shared" si="9"/>
        <v>0.33333333333333331</v>
      </c>
      <c r="V23" s="366">
        <f t="shared" si="5"/>
        <v>6</v>
      </c>
      <c r="W23" s="365">
        <f t="shared" si="10"/>
        <v>0.66666666666666663</v>
      </c>
      <c r="X23" s="364">
        <v>1</v>
      </c>
      <c r="Y23" s="364">
        <v>3</v>
      </c>
      <c r="Z23" s="364">
        <v>2</v>
      </c>
      <c r="AA23" s="364"/>
      <c r="AB23" s="364"/>
      <c r="AC23" s="366">
        <f t="shared" si="8"/>
        <v>15</v>
      </c>
      <c r="AD23" s="365">
        <f t="shared" si="7"/>
        <v>1</v>
      </c>
      <c r="AE23" s="364"/>
    </row>
    <row r="24" spans="1:31" x14ac:dyDescent="0.25">
      <c r="A24" s="369">
        <v>12</v>
      </c>
      <c r="B24" s="364">
        <v>20401</v>
      </c>
      <c r="C24" s="368" t="s">
        <v>581</v>
      </c>
      <c r="D24" s="61">
        <v>11</v>
      </c>
      <c r="E24" s="367"/>
      <c r="F24" s="367"/>
      <c r="G24" s="367"/>
      <c r="H24" s="367"/>
      <c r="I24" s="367"/>
      <c r="J24" s="367">
        <v>6</v>
      </c>
      <c r="K24" s="367"/>
      <c r="L24" s="367"/>
      <c r="M24" s="367"/>
      <c r="N24" s="367"/>
      <c r="O24" s="366">
        <f t="shared" si="1"/>
        <v>6</v>
      </c>
      <c r="P24" s="364"/>
      <c r="Q24" s="364"/>
      <c r="R24" s="366">
        <f t="shared" si="2"/>
        <v>6</v>
      </c>
      <c r="S24" s="365">
        <f t="shared" si="3"/>
        <v>0.54545454545454541</v>
      </c>
      <c r="T24" s="364"/>
      <c r="U24" s="365">
        <f t="shared" si="9"/>
        <v>0</v>
      </c>
      <c r="V24" s="366">
        <f t="shared" si="5"/>
        <v>6</v>
      </c>
      <c r="W24" s="365">
        <f t="shared" si="10"/>
        <v>1</v>
      </c>
      <c r="X24" s="364">
        <v>1</v>
      </c>
      <c r="Y24" s="364">
        <v>3</v>
      </c>
      <c r="Z24" s="364">
        <v>1</v>
      </c>
      <c r="AA24" s="364"/>
      <c r="AB24" s="364"/>
      <c r="AC24" s="366">
        <f t="shared" si="8"/>
        <v>11</v>
      </c>
      <c r="AD24" s="365">
        <f t="shared" si="7"/>
        <v>1</v>
      </c>
      <c r="AE24" s="364"/>
    </row>
    <row r="25" spans="1:31" x14ac:dyDescent="0.25">
      <c r="A25" s="369">
        <v>13</v>
      </c>
      <c r="B25" s="364">
        <v>20802</v>
      </c>
      <c r="C25" s="368" t="s">
        <v>580</v>
      </c>
      <c r="D25" s="61">
        <v>24</v>
      </c>
      <c r="E25" s="367">
        <v>1</v>
      </c>
      <c r="F25" s="367"/>
      <c r="G25" s="367"/>
      <c r="H25" s="367"/>
      <c r="I25" s="367"/>
      <c r="J25" s="367">
        <v>1</v>
      </c>
      <c r="K25" s="367"/>
      <c r="L25" s="367"/>
      <c r="M25" s="367"/>
      <c r="N25" s="367">
        <v>4</v>
      </c>
      <c r="O25" s="366">
        <f t="shared" si="1"/>
        <v>6</v>
      </c>
      <c r="P25" s="364"/>
      <c r="Q25" s="364"/>
      <c r="R25" s="366">
        <f t="shared" si="2"/>
        <v>6</v>
      </c>
      <c r="S25" s="365">
        <f t="shared" si="3"/>
        <v>0.25</v>
      </c>
      <c r="T25" s="364">
        <v>1</v>
      </c>
      <c r="U25" s="365">
        <f t="shared" si="9"/>
        <v>0.16666666666666666</v>
      </c>
      <c r="V25" s="366">
        <f t="shared" si="5"/>
        <v>5</v>
      </c>
      <c r="W25" s="365">
        <f t="shared" si="10"/>
        <v>0.83333333333333337</v>
      </c>
      <c r="X25" s="364">
        <v>6</v>
      </c>
      <c r="Y25" s="364">
        <v>8</v>
      </c>
      <c r="Z25" s="364">
        <v>4</v>
      </c>
      <c r="AA25" s="364"/>
      <c r="AB25" s="364"/>
      <c r="AC25" s="366">
        <f t="shared" si="8"/>
        <v>24</v>
      </c>
      <c r="AD25" s="365">
        <f t="shared" si="7"/>
        <v>1</v>
      </c>
      <c r="AE25" s="364"/>
    </row>
    <row r="26" spans="1:31" x14ac:dyDescent="0.25">
      <c r="A26" s="369">
        <v>14</v>
      </c>
      <c r="B26" s="364">
        <v>30301</v>
      </c>
      <c r="C26" s="373" t="s">
        <v>579</v>
      </c>
      <c r="D26" s="61">
        <v>31</v>
      </c>
      <c r="E26" s="367"/>
      <c r="F26" s="367"/>
      <c r="G26" s="367"/>
      <c r="H26" s="367"/>
      <c r="I26" s="367"/>
      <c r="J26" s="367">
        <v>14</v>
      </c>
      <c r="K26" s="367"/>
      <c r="L26" s="367"/>
      <c r="M26" s="367"/>
      <c r="N26" s="367">
        <v>5</v>
      </c>
      <c r="O26" s="366">
        <f t="shared" si="1"/>
        <v>19</v>
      </c>
      <c r="P26" s="364"/>
      <c r="Q26" s="364"/>
      <c r="R26" s="366">
        <f t="shared" si="2"/>
        <v>19</v>
      </c>
      <c r="S26" s="365">
        <f t="shared" si="3"/>
        <v>0.61290322580645162</v>
      </c>
      <c r="T26" s="364">
        <v>2</v>
      </c>
      <c r="U26" s="365">
        <f t="shared" si="9"/>
        <v>0.10526315789473684</v>
      </c>
      <c r="V26" s="366">
        <f t="shared" si="5"/>
        <v>17</v>
      </c>
      <c r="W26" s="365">
        <f t="shared" si="10"/>
        <v>0.89473684210526316</v>
      </c>
      <c r="X26" s="364">
        <v>2</v>
      </c>
      <c r="Y26" s="364">
        <v>3</v>
      </c>
      <c r="Z26" s="364">
        <v>7</v>
      </c>
      <c r="AA26" s="364"/>
      <c r="AB26" s="364"/>
      <c r="AC26" s="366">
        <f t="shared" si="8"/>
        <v>31</v>
      </c>
      <c r="AD26" s="365">
        <f t="shared" si="7"/>
        <v>1</v>
      </c>
      <c r="AE26" s="364"/>
    </row>
    <row r="27" spans="1:31" x14ac:dyDescent="0.25">
      <c r="A27" s="369">
        <v>15</v>
      </c>
      <c r="B27" s="364">
        <v>30401</v>
      </c>
      <c r="C27" s="371" t="s">
        <v>578</v>
      </c>
      <c r="D27" s="61">
        <v>47</v>
      </c>
      <c r="E27" s="367"/>
      <c r="F27" s="367"/>
      <c r="G27" s="367"/>
      <c r="H27" s="367"/>
      <c r="I27" s="367">
        <v>1</v>
      </c>
      <c r="J27" s="367">
        <v>28</v>
      </c>
      <c r="K27" s="367"/>
      <c r="L27" s="367">
        <v>1</v>
      </c>
      <c r="M27" s="367"/>
      <c r="N27" s="367">
        <v>6</v>
      </c>
      <c r="O27" s="366">
        <f t="shared" si="1"/>
        <v>36</v>
      </c>
      <c r="P27" s="364"/>
      <c r="Q27" s="364"/>
      <c r="R27" s="366">
        <f t="shared" si="2"/>
        <v>36</v>
      </c>
      <c r="S27" s="365">
        <f t="shared" si="3"/>
        <v>0.76595744680851063</v>
      </c>
      <c r="T27" s="364">
        <v>1</v>
      </c>
      <c r="U27" s="365">
        <f t="shared" si="9"/>
        <v>2.7777777777777776E-2</v>
      </c>
      <c r="V27" s="366">
        <f t="shared" si="5"/>
        <v>35</v>
      </c>
      <c r="W27" s="365">
        <f t="shared" si="10"/>
        <v>0.97222222222222221</v>
      </c>
      <c r="X27" s="364">
        <v>7</v>
      </c>
      <c r="Y27" s="364">
        <v>1</v>
      </c>
      <c r="Z27" s="364">
        <v>3</v>
      </c>
      <c r="AA27" s="364"/>
      <c r="AB27" s="364"/>
      <c r="AC27" s="366">
        <f t="shared" si="8"/>
        <v>47</v>
      </c>
      <c r="AD27" s="365">
        <f t="shared" si="7"/>
        <v>1</v>
      </c>
      <c r="AE27" s="364"/>
    </row>
    <row r="28" spans="1:31" x14ac:dyDescent="0.25">
      <c r="A28" s="369">
        <v>16</v>
      </c>
      <c r="B28" s="364">
        <v>30501</v>
      </c>
      <c r="C28" s="373" t="s">
        <v>577</v>
      </c>
      <c r="D28" s="61">
        <v>94</v>
      </c>
      <c r="E28" s="367">
        <v>5</v>
      </c>
      <c r="F28" s="367">
        <v>1</v>
      </c>
      <c r="G28" s="367">
        <v>2</v>
      </c>
      <c r="H28" s="367"/>
      <c r="I28" s="367"/>
      <c r="J28" s="367">
        <v>2</v>
      </c>
      <c r="K28" s="367">
        <v>1</v>
      </c>
      <c r="L28" s="367">
        <v>1</v>
      </c>
      <c r="M28" s="367"/>
      <c r="N28" s="367">
        <v>54</v>
      </c>
      <c r="O28" s="366">
        <f t="shared" si="1"/>
        <v>66</v>
      </c>
      <c r="P28" s="364"/>
      <c r="Q28" s="364"/>
      <c r="R28" s="366">
        <f t="shared" si="2"/>
        <v>66</v>
      </c>
      <c r="S28" s="365">
        <f t="shared" si="3"/>
        <v>0.7021276595744681</v>
      </c>
      <c r="T28" s="364"/>
      <c r="U28" s="365">
        <f t="shared" si="9"/>
        <v>0</v>
      </c>
      <c r="V28" s="366">
        <f t="shared" si="5"/>
        <v>66</v>
      </c>
      <c r="W28" s="365">
        <f t="shared" si="10"/>
        <v>1</v>
      </c>
      <c r="X28" s="364">
        <v>15</v>
      </c>
      <c r="Y28" s="364">
        <v>1</v>
      </c>
      <c r="Z28" s="364">
        <v>12</v>
      </c>
      <c r="AA28" s="364"/>
      <c r="AB28" s="364"/>
      <c r="AC28" s="366">
        <f>SUM(R28,X28:AB28)</f>
        <v>94</v>
      </c>
      <c r="AD28" s="365">
        <f t="shared" si="7"/>
        <v>1</v>
      </c>
      <c r="AE28" s="364"/>
    </row>
    <row r="29" spans="1:31" x14ac:dyDescent="0.25">
      <c r="A29" s="369">
        <v>17</v>
      </c>
      <c r="B29" s="364">
        <v>30601</v>
      </c>
      <c r="C29" s="387" t="s">
        <v>576</v>
      </c>
      <c r="D29" s="61">
        <v>26</v>
      </c>
      <c r="E29" s="367"/>
      <c r="F29" s="367"/>
      <c r="G29" s="367"/>
      <c r="H29" s="367"/>
      <c r="I29" s="367"/>
      <c r="J29" s="367"/>
      <c r="K29" s="367">
        <v>1</v>
      </c>
      <c r="L29" s="367"/>
      <c r="M29" s="367">
        <v>2</v>
      </c>
      <c r="N29" s="367">
        <v>17</v>
      </c>
      <c r="O29" s="366">
        <f t="shared" si="1"/>
        <v>20</v>
      </c>
      <c r="P29" s="364"/>
      <c r="Q29" s="364"/>
      <c r="R29" s="366">
        <f t="shared" si="2"/>
        <v>20</v>
      </c>
      <c r="S29" s="365">
        <f t="shared" si="3"/>
        <v>0.76923076923076927</v>
      </c>
      <c r="T29" s="364"/>
      <c r="U29" s="365">
        <f t="shared" si="9"/>
        <v>0</v>
      </c>
      <c r="V29" s="366">
        <f t="shared" si="5"/>
        <v>20</v>
      </c>
      <c r="W29" s="365">
        <f t="shared" si="10"/>
        <v>1</v>
      </c>
      <c r="X29" s="364"/>
      <c r="Y29" s="364"/>
      <c r="Z29" s="364">
        <v>6</v>
      </c>
      <c r="AA29" s="364"/>
      <c r="AB29" s="364"/>
      <c r="AC29" s="366">
        <f>SUM(R29,X29:AB29)</f>
        <v>26</v>
      </c>
      <c r="AD29" s="365">
        <f t="shared" si="7"/>
        <v>1</v>
      </c>
      <c r="AE29" s="364"/>
    </row>
    <row r="30" spans="1:31" x14ac:dyDescent="0.25">
      <c r="A30" s="369">
        <v>18</v>
      </c>
      <c r="B30" s="364">
        <v>30602</v>
      </c>
      <c r="C30" s="387" t="s">
        <v>575</v>
      </c>
      <c r="D30" s="61">
        <v>26</v>
      </c>
      <c r="E30" s="367"/>
      <c r="F30" s="367"/>
      <c r="G30" s="367"/>
      <c r="H30" s="367"/>
      <c r="I30" s="367"/>
      <c r="J30" s="367">
        <v>1</v>
      </c>
      <c r="K30" s="367"/>
      <c r="L30" s="367"/>
      <c r="M30" s="367"/>
      <c r="N30" s="367">
        <v>22</v>
      </c>
      <c r="O30" s="366">
        <f t="shared" si="1"/>
        <v>23</v>
      </c>
      <c r="P30" s="364"/>
      <c r="Q30" s="364"/>
      <c r="R30" s="366">
        <f t="shared" si="2"/>
        <v>23</v>
      </c>
      <c r="S30" s="365">
        <f t="shared" si="3"/>
        <v>0.88461538461538458</v>
      </c>
      <c r="T30" s="364"/>
      <c r="U30" s="365">
        <f t="shared" si="9"/>
        <v>0</v>
      </c>
      <c r="V30" s="366">
        <f t="shared" si="5"/>
        <v>23</v>
      </c>
      <c r="W30" s="365">
        <f t="shared" si="10"/>
        <v>1</v>
      </c>
      <c r="X30" s="364"/>
      <c r="Y30" s="364">
        <v>1</v>
      </c>
      <c r="Z30" s="364">
        <v>2</v>
      </c>
      <c r="AA30" s="364"/>
      <c r="AB30" s="364"/>
      <c r="AC30" s="366">
        <f>SUM(R30,X30:AA30)</f>
        <v>26</v>
      </c>
      <c r="AD30" s="365">
        <f t="shared" si="7"/>
        <v>1</v>
      </c>
      <c r="AE30" s="364"/>
    </row>
    <row r="31" spans="1:31" x14ac:dyDescent="0.25">
      <c r="A31" s="369">
        <v>19</v>
      </c>
      <c r="B31" s="364">
        <v>31001</v>
      </c>
      <c r="C31" s="378" t="s">
        <v>574</v>
      </c>
      <c r="D31" s="372">
        <v>246</v>
      </c>
      <c r="E31" s="367">
        <v>3</v>
      </c>
      <c r="F31" s="367">
        <v>1</v>
      </c>
      <c r="G31" s="367"/>
      <c r="H31" s="367">
        <v>2</v>
      </c>
      <c r="I31" s="367">
        <v>3</v>
      </c>
      <c r="J31" s="367">
        <v>70</v>
      </c>
      <c r="K31" s="367">
        <v>1</v>
      </c>
      <c r="L31" s="367"/>
      <c r="M31" s="367"/>
      <c r="N31" s="367">
        <v>71</v>
      </c>
      <c r="O31" s="366">
        <f t="shared" si="1"/>
        <v>151</v>
      </c>
      <c r="P31" s="364">
        <v>4</v>
      </c>
      <c r="Q31" s="364"/>
      <c r="R31" s="366">
        <f t="shared" si="2"/>
        <v>151</v>
      </c>
      <c r="S31" s="365">
        <f t="shared" si="3"/>
        <v>0.61382113821138207</v>
      </c>
      <c r="T31" s="364">
        <v>2</v>
      </c>
      <c r="U31" s="365">
        <f t="shared" si="9"/>
        <v>1.3245033112582781E-2</v>
      </c>
      <c r="V31" s="366">
        <f t="shared" si="5"/>
        <v>149</v>
      </c>
      <c r="W31" s="365">
        <f t="shared" si="10"/>
        <v>0.98675496688741726</v>
      </c>
      <c r="X31" s="364">
        <v>8</v>
      </c>
      <c r="Y31" s="364">
        <v>48</v>
      </c>
      <c r="Z31" s="364">
        <v>38</v>
      </c>
      <c r="AA31" s="364"/>
      <c r="AB31" s="364"/>
      <c r="AC31" s="366">
        <f>SUM(R31,X31:AB31)</f>
        <v>245</v>
      </c>
      <c r="AD31" s="365">
        <f t="shared" si="7"/>
        <v>0.99593495934959353</v>
      </c>
      <c r="AE31" s="364">
        <v>1</v>
      </c>
    </row>
    <row r="32" spans="1:31" x14ac:dyDescent="0.25">
      <c r="A32" s="369">
        <v>20</v>
      </c>
      <c r="B32" s="364">
        <v>31401</v>
      </c>
      <c r="C32" s="378" t="s">
        <v>573</v>
      </c>
      <c r="D32" s="61">
        <v>11</v>
      </c>
      <c r="E32" s="367"/>
      <c r="F32" s="367"/>
      <c r="G32" s="367"/>
      <c r="H32" s="367"/>
      <c r="I32" s="367">
        <v>1</v>
      </c>
      <c r="J32" s="367">
        <v>2</v>
      </c>
      <c r="K32" s="367"/>
      <c r="L32" s="367"/>
      <c r="M32" s="367"/>
      <c r="N32" s="367">
        <v>4</v>
      </c>
      <c r="O32" s="366">
        <f t="shared" si="1"/>
        <v>7</v>
      </c>
      <c r="P32" s="364"/>
      <c r="Q32" s="364"/>
      <c r="R32" s="366">
        <f t="shared" si="2"/>
        <v>7</v>
      </c>
      <c r="S32" s="365">
        <f t="shared" si="3"/>
        <v>0.63636363636363635</v>
      </c>
      <c r="T32" s="364">
        <v>1</v>
      </c>
      <c r="U32" s="365">
        <f t="shared" si="9"/>
        <v>0.14285714285714285</v>
      </c>
      <c r="V32" s="366">
        <f t="shared" si="5"/>
        <v>6</v>
      </c>
      <c r="W32" s="365">
        <f t="shared" si="10"/>
        <v>0.8571428571428571</v>
      </c>
      <c r="X32" s="364">
        <v>2</v>
      </c>
      <c r="Y32" s="364">
        <v>1</v>
      </c>
      <c r="Z32" s="364">
        <v>1</v>
      </c>
      <c r="AA32" s="364"/>
      <c r="AB32" s="364"/>
      <c r="AC32" s="366">
        <f t="shared" ref="AC32:AC37" si="11">SUM(R32,X32:AA32)</f>
        <v>11</v>
      </c>
      <c r="AD32" s="365">
        <f t="shared" si="7"/>
        <v>1</v>
      </c>
      <c r="AE32" s="364"/>
    </row>
    <row r="33" spans="1:31" x14ac:dyDescent="0.25">
      <c r="A33" s="369">
        <v>21</v>
      </c>
      <c r="B33" s="364" t="s">
        <v>647</v>
      </c>
      <c r="C33" s="70" t="s">
        <v>572</v>
      </c>
      <c r="D33" s="61">
        <v>6</v>
      </c>
      <c r="E33" s="367"/>
      <c r="F33" s="367"/>
      <c r="G33" s="367"/>
      <c r="H33" s="367"/>
      <c r="I33" s="367"/>
      <c r="J33" s="367">
        <v>3</v>
      </c>
      <c r="K33" s="367"/>
      <c r="L33" s="367"/>
      <c r="M33" s="367"/>
      <c r="N33" s="367">
        <v>1</v>
      </c>
      <c r="O33" s="366">
        <f t="shared" si="1"/>
        <v>4</v>
      </c>
      <c r="P33" s="364"/>
      <c r="Q33" s="364"/>
      <c r="R33" s="366">
        <f t="shared" si="2"/>
        <v>4</v>
      </c>
      <c r="S33" s="365">
        <f t="shared" si="3"/>
        <v>0.66666666666666663</v>
      </c>
      <c r="T33" s="364"/>
      <c r="U33" s="365">
        <f t="shared" si="9"/>
        <v>0</v>
      </c>
      <c r="V33" s="366">
        <f t="shared" ref="V33" si="12">R33-T33</f>
        <v>4</v>
      </c>
      <c r="W33" s="365">
        <f t="shared" si="10"/>
        <v>1</v>
      </c>
      <c r="X33" s="364"/>
      <c r="Y33" s="364"/>
      <c r="Z33" s="364">
        <v>2</v>
      </c>
      <c r="AA33" s="364"/>
      <c r="AB33" s="364"/>
      <c r="AC33" s="366">
        <f t="shared" si="11"/>
        <v>6</v>
      </c>
      <c r="AD33" s="365">
        <f t="shared" si="7"/>
        <v>1</v>
      </c>
      <c r="AE33" s="364"/>
    </row>
    <row r="34" spans="1:31" x14ac:dyDescent="0.25">
      <c r="A34" s="369">
        <v>22</v>
      </c>
      <c r="B34" s="364">
        <v>32101</v>
      </c>
      <c r="C34" s="70" t="s">
        <v>571</v>
      </c>
      <c r="D34" s="61">
        <v>47</v>
      </c>
      <c r="E34" s="367"/>
      <c r="F34" s="367"/>
      <c r="G34" s="367">
        <v>1</v>
      </c>
      <c r="H34" s="367"/>
      <c r="I34" s="367">
        <v>1</v>
      </c>
      <c r="J34" s="367">
        <v>13</v>
      </c>
      <c r="K34" s="367"/>
      <c r="L34" s="367"/>
      <c r="M34" s="367"/>
      <c r="N34" s="367">
        <v>2</v>
      </c>
      <c r="O34" s="366">
        <f>SUM(E34:N34)</f>
        <v>17</v>
      </c>
      <c r="P34" s="364"/>
      <c r="Q34" s="364"/>
      <c r="R34" s="366">
        <f>O34+Q34</f>
        <v>17</v>
      </c>
      <c r="S34" s="365">
        <f t="shared" si="3"/>
        <v>0.36170212765957449</v>
      </c>
      <c r="T34" s="364">
        <v>1</v>
      </c>
      <c r="U34" s="365">
        <f t="shared" si="9"/>
        <v>5.8823529411764705E-2</v>
      </c>
      <c r="V34" s="366">
        <f>R34-T34</f>
        <v>16</v>
      </c>
      <c r="W34" s="365">
        <f t="shared" si="10"/>
        <v>0.94117647058823528</v>
      </c>
      <c r="X34" s="364">
        <v>25</v>
      </c>
      <c r="Y34" s="364">
        <v>4</v>
      </c>
      <c r="Z34" s="364">
        <v>1</v>
      </c>
      <c r="AA34" s="364"/>
      <c r="AB34" s="364"/>
      <c r="AC34" s="366">
        <f t="shared" si="11"/>
        <v>47</v>
      </c>
      <c r="AD34" s="365">
        <f t="shared" si="7"/>
        <v>1</v>
      </c>
      <c r="AE34" s="364"/>
    </row>
    <row r="35" spans="1:31" ht="33.75" x14ac:dyDescent="0.25">
      <c r="A35" s="369">
        <v>23</v>
      </c>
      <c r="B35" s="364">
        <v>32102</v>
      </c>
      <c r="C35" s="64" t="s">
        <v>662</v>
      </c>
      <c r="D35" s="61">
        <v>23</v>
      </c>
      <c r="E35" s="367"/>
      <c r="F35" s="367"/>
      <c r="G35" s="367">
        <v>1</v>
      </c>
      <c r="H35" s="367"/>
      <c r="I35" s="367"/>
      <c r="J35" s="367">
        <v>5</v>
      </c>
      <c r="K35" s="367"/>
      <c r="L35" s="367"/>
      <c r="M35" s="367"/>
      <c r="N35" s="367">
        <v>7</v>
      </c>
      <c r="O35" s="366">
        <f>SUM(E35:N35)</f>
        <v>13</v>
      </c>
      <c r="P35" s="364"/>
      <c r="Q35" s="364"/>
      <c r="R35" s="366">
        <f>O35+Q35</f>
        <v>13</v>
      </c>
      <c r="S35" s="365">
        <f t="shared" si="3"/>
        <v>0.56521739130434778</v>
      </c>
      <c r="T35" s="364"/>
      <c r="U35" s="365">
        <f t="shared" si="9"/>
        <v>0</v>
      </c>
      <c r="V35" s="366">
        <f>R35-T35</f>
        <v>13</v>
      </c>
      <c r="W35" s="365">
        <f t="shared" si="10"/>
        <v>1</v>
      </c>
      <c r="X35" s="364">
        <v>7</v>
      </c>
      <c r="Y35" s="364">
        <v>1</v>
      </c>
      <c r="Z35" s="364">
        <v>2</v>
      </c>
      <c r="AA35" s="364"/>
      <c r="AB35" s="364"/>
      <c r="AC35" s="366">
        <f t="shared" si="11"/>
        <v>23</v>
      </c>
      <c r="AD35" s="365">
        <f t="shared" si="7"/>
        <v>1</v>
      </c>
      <c r="AE35" s="364"/>
    </row>
    <row r="36" spans="1:31" x14ac:dyDescent="0.25">
      <c r="A36" s="369">
        <v>24</v>
      </c>
      <c r="B36" s="364" t="s">
        <v>664</v>
      </c>
      <c r="C36" s="58" t="s">
        <v>663</v>
      </c>
      <c r="D36" s="61">
        <v>4</v>
      </c>
      <c r="E36" s="367"/>
      <c r="F36" s="367"/>
      <c r="G36" s="367"/>
      <c r="H36" s="367"/>
      <c r="I36" s="367"/>
      <c r="J36" s="367">
        <v>3</v>
      </c>
      <c r="K36" s="367"/>
      <c r="L36" s="367"/>
      <c r="M36" s="367"/>
      <c r="N36" s="367"/>
      <c r="O36" s="366">
        <f>SUM(E36:N36)</f>
        <v>3</v>
      </c>
      <c r="P36" s="364"/>
      <c r="Q36" s="364"/>
      <c r="R36" s="366">
        <f>O36+Q36</f>
        <v>3</v>
      </c>
      <c r="S36" s="365">
        <f t="shared" si="3"/>
        <v>0.75</v>
      </c>
      <c r="T36" s="364"/>
      <c r="U36" s="365">
        <f t="shared" si="9"/>
        <v>0</v>
      </c>
      <c r="V36" s="366">
        <f>R36-T36</f>
        <v>3</v>
      </c>
      <c r="W36" s="365">
        <f t="shared" si="10"/>
        <v>1</v>
      </c>
      <c r="X36" s="364"/>
      <c r="Y36" s="364"/>
      <c r="Z36" s="364">
        <v>1</v>
      </c>
      <c r="AA36" s="364"/>
      <c r="AB36" s="364"/>
      <c r="AC36" s="366">
        <f t="shared" si="11"/>
        <v>4</v>
      </c>
      <c r="AD36" s="365">
        <f t="shared" si="7"/>
        <v>1</v>
      </c>
      <c r="AE36" s="364"/>
    </row>
    <row r="37" spans="1:31" x14ac:dyDescent="0.25">
      <c r="A37" s="369">
        <v>25</v>
      </c>
      <c r="B37" s="364">
        <v>50102</v>
      </c>
      <c r="C37" s="58" t="s">
        <v>570</v>
      </c>
      <c r="D37" s="61">
        <v>10</v>
      </c>
      <c r="E37" s="367"/>
      <c r="F37" s="367"/>
      <c r="G37" s="367"/>
      <c r="H37" s="367"/>
      <c r="I37" s="367"/>
      <c r="J37" s="367">
        <v>6</v>
      </c>
      <c r="K37" s="367"/>
      <c r="L37" s="367"/>
      <c r="M37" s="367"/>
      <c r="N37" s="367"/>
      <c r="O37" s="366">
        <f>SUM(E37:N37)</f>
        <v>6</v>
      </c>
      <c r="P37" s="364"/>
      <c r="Q37" s="364"/>
      <c r="R37" s="366">
        <f>O37+Q37</f>
        <v>6</v>
      </c>
      <c r="S37" s="365">
        <f t="shared" si="3"/>
        <v>0.6</v>
      </c>
      <c r="T37" s="364"/>
      <c r="U37" s="365">
        <f t="shared" si="9"/>
        <v>0</v>
      </c>
      <c r="V37" s="366">
        <f>R37-T37</f>
        <v>6</v>
      </c>
      <c r="W37" s="365">
        <f t="shared" si="10"/>
        <v>1</v>
      </c>
      <c r="X37" s="364">
        <v>1</v>
      </c>
      <c r="Y37" s="364">
        <v>1</v>
      </c>
      <c r="Z37" s="364">
        <v>2</v>
      </c>
      <c r="AA37" s="364"/>
      <c r="AB37" s="364"/>
      <c r="AC37" s="366">
        <f t="shared" si="11"/>
        <v>10</v>
      </c>
      <c r="AD37" s="365">
        <f t="shared" si="7"/>
        <v>1</v>
      </c>
      <c r="AE37" s="364"/>
    </row>
    <row r="38" spans="1:31" x14ac:dyDescent="0.25">
      <c r="A38" s="369">
        <v>26</v>
      </c>
      <c r="B38" s="364">
        <v>50104</v>
      </c>
      <c r="C38" s="64" t="s">
        <v>665</v>
      </c>
      <c r="D38" s="61">
        <v>9</v>
      </c>
      <c r="E38" s="367"/>
      <c r="F38" s="367"/>
      <c r="G38" s="367"/>
      <c r="H38" s="367"/>
      <c r="I38" s="367"/>
      <c r="J38" s="367">
        <v>2</v>
      </c>
      <c r="K38" s="367"/>
      <c r="L38" s="367"/>
      <c r="M38" s="367"/>
      <c r="N38" s="367">
        <v>1</v>
      </c>
      <c r="O38" s="366">
        <f t="shared" ref="O38:O47" si="13">SUM(E38:N38)</f>
        <v>3</v>
      </c>
      <c r="P38" s="364"/>
      <c r="Q38" s="364"/>
      <c r="R38" s="366">
        <f t="shared" ref="R38:R47" si="14">O38+Q38</f>
        <v>3</v>
      </c>
      <c r="S38" s="365">
        <f t="shared" si="3"/>
        <v>0.33333333333333331</v>
      </c>
      <c r="T38" s="364"/>
      <c r="U38" s="365">
        <f t="shared" si="9"/>
        <v>0</v>
      </c>
      <c r="V38" s="366">
        <f t="shared" ref="V38:V47" si="15">R38-T38</f>
        <v>3</v>
      </c>
      <c r="W38" s="365">
        <f t="shared" si="10"/>
        <v>1</v>
      </c>
      <c r="X38" s="364">
        <v>4</v>
      </c>
      <c r="Y38" s="364"/>
      <c r="Z38" s="364">
        <v>1</v>
      </c>
      <c r="AA38" s="364"/>
      <c r="AB38" s="364"/>
      <c r="AC38" s="366">
        <f t="shared" ref="AC38:AC47" si="16">SUM(R38,X38:AA38)</f>
        <v>8</v>
      </c>
      <c r="AD38" s="365">
        <f t="shared" si="7"/>
        <v>0.88888888888888884</v>
      </c>
      <c r="AE38" s="364">
        <v>1</v>
      </c>
    </row>
    <row r="39" spans="1:31" x14ac:dyDescent="0.25">
      <c r="A39" s="369">
        <v>27</v>
      </c>
      <c r="B39" s="364">
        <v>50201</v>
      </c>
      <c r="C39" s="371" t="s">
        <v>569</v>
      </c>
      <c r="D39" s="61">
        <v>48</v>
      </c>
      <c r="E39" s="367"/>
      <c r="F39" s="367"/>
      <c r="G39" s="367"/>
      <c r="H39" s="367"/>
      <c r="I39" s="367"/>
      <c r="J39" s="367">
        <v>33</v>
      </c>
      <c r="K39" s="367"/>
      <c r="L39" s="367"/>
      <c r="M39" s="367"/>
      <c r="N39" s="367">
        <v>5</v>
      </c>
      <c r="O39" s="366">
        <f t="shared" si="13"/>
        <v>38</v>
      </c>
      <c r="P39" s="364"/>
      <c r="Q39" s="364"/>
      <c r="R39" s="366">
        <f t="shared" si="14"/>
        <v>38</v>
      </c>
      <c r="S39" s="365">
        <f t="shared" si="3"/>
        <v>0.79166666666666663</v>
      </c>
      <c r="T39" s="364"/>
      <c r="U39" s="365">
        <f t="shared" si="9"/>
        <v>0</v>
      </c>
      <c r="V39" s="366">
        <f t="shared" si="15"/>
        <v>38</v>
      </c>
      <c r="W39" s="365">
        <f t="shared" si="10"/>
        <v>1</v>
      </c>
      <c r="X39" s="364">
        <v>1</v>
      </c>
      <c r="Y39" s="364"/>
      <c r="Z39" s="364">
        <v>9</v>
      </c>
      <c r="AA39" s="364"/>
      <c r="AB39" s="364"/>
      <c r="AC39" s="366">
        <f t="shared" si="16"/>
        <v>48</v>
      </c>
      <c r="AD39" s="365">
        <f t="shared" si="7"/>
        <v>1</v>
      </c>
      <c r="AE39" s="364"/>
    </row>
    <row r="40" spans="1:31" x14ac:dyDescent="0.25">
      <c r="A40" s="369">
        <v>28</v>
      </c>
      <c r="B40" s="364">
        <v>50202</v>
      </c>
      <c r="C40" s="371" t="s">
        <v>568</v>
      </c>
      <c r="D40" s="61">
        <v>22</v>
      </c>
      <c r="E40" s="367"/>
      <c r="F40" s="367"/>
      <c r="G40" s="367"/>
      <c r="H40" s="367"/>
      <c r="I40" s="367"/>
      <c r="J40" s="367">
        <v>9</v>
      </c>
      <c r="K40" s="367"/>
      <c r="L40" s="367"/>
      <c r="M40" s="367">
        <v>1</v>
      </c>
      <c r="N40" s="367">
        <v>5</v>
      </c>
      <c r="O40" s="366">
        <f t="shared" si="13"/>
        <v>15</v>
      </c>
      <c r="P40" s="364"/>
      <c r="Q40" s="364"/>
      <c r="R40" s="366">
        <f t="shared" si="14"/>
        <v>15</v>
      </c>
      <c r="S40" s="365">
        <f t="shared" si="3"/>
        <v>0.68181818181818177</v>
      </c>
      <c r="T40" s="364">
        <v>1</v>
      </c>
      <c r="U40" s="365">
        <f t="shared" si="9"/>
        <v>6.6666666666666666E-2</v>
      </c>
      <c r="V40" s="366">
        <f t="shared" si="15"/>
        <v>14</v>
      </c>
      <c r="W40" s="365">
        <f t="shared" si="10"/>
        <v>0.93333333333333335</v>
      </c>
      <c r="X40" s="364">
        <v>6</v>
      </c>
      <c r="Y40" s="364"/>
      <c r="Z40" s="364">
        <v>1</v>
      </c>
      <c r="AA40" s="364"/>
      <c r="AB40" s="364"/>
      <c r="AC40" s="366">
        <f t="shared" si="16"/>
        <v>22</v>
      </c>
      <c r="AD40" s="365">
        <f t="shared" si="7"/>
        <v>1</v>
      </c>
      <c r="AE40" s="364"/>
    </row>
    <row r="41" spans="1:31" x14ac:dyDescent="0.25">
      <c r="A41" s="369">
        <v>29</v>
      </c>
      <c r="B41" s="364">
        <v>50203</v>
      </c>
      <c r="C41" s="373" t="s">
        <v>567</v>
      </c>
      <c r="D41" s="61">
        <v>30</v>
      </c>
      <c r="E41" s="367"/>
      <c r="F41" s="367"/>
      <c r="G41" s="367"/>
      <c r="H41" s="367"/>
      <c r="I41" s="367"/>
      <c r="J41" s="367">
        <v>23</v>
      </c>
      <c r="K41" s="367"/>
      <c r="L41" s="367"/>
      <c r="M41" s="367"/>
      <c r="N41" s="367">
        <v>3</v>
      </c>
      <c r="O41" s="366">
        <f t="shared" si="13"/>
        <v>26</v>
      </c>
      <c r="P41" s="364"/>
      <c r="Q41" s="364"/>
      <c r="R41" s="366">
        <f t="shared" si="14"/>
        <v>26</v>
      </c>
      <c r="S41" s="365">
        <f t="shared" si="3"/>
        <v>0.8666666666666667</v>
      </c>
      <c r="T41" s="364">
        <v>1</v>
      </c>
      <c r="U41" s="365">
        <f t="shared" si="9"/>
        <v>3.8461538461538464E-2</v>
      </c>
      <c r="V41" s="366">
        <f t="shared" si="15"/>
        <v>25</v>
      </c>
      <c r="W41" s="365">
        <f t="shared" si="10"/>
        <v>0.96153846153846156</v>
      </c>
      <c r="X41" s="364">
        <v>2</v>
      </c>
      <c r="Y41" s="364"/>
      <c r="Z41" s="364">
        <v>2</v>
      </c>
      <c r="AA41" s="364"/>
      <c r="AB41" s="364"/>
      <c r="AC41" s="366">
        <f t="shared" si="16"/>
        <v>30</v>
      </c>
      <c r="AD41" s="365">
        <f t="shared" si="7"/>
        <v>1</v>
      </c>
      <c r="AE41" s="364"/>
    </row>
    <row r="42" spans="1:31" x14ac:dyDescent="0.25">
      <c r="A42" s="369">
        <v>30</v>
      </c>
      <c r="B42" s="364">
        <v>50301</v>
      </c>
      <c r="C42" s="386" t="s">
        <v>566</v>
      </c>
      <c r="D42" s="61">
        <v>25</v>
      </c>
      <c r="E42" s="367"/>
      <c r="F42" s="367"/>
      <c r="G42" s="367"/>
      <c r="H42" s="367"/>
      <c r="I42" s="367"/>
      <c r="J42" s="367">
        <v>20</v>
      </c>
      <c r="K42" s="367"/>
      <c r="L42" s="367"/>
      <c r="M42" s="367"/>
      <c r="N42" s="367">
        <v>1</v>
      </c>
      <c r="O42" s="366">
        <f t="shared" si="13"/>
        <v>21</v>
      </c>
      <c r="P42" s="364"/>
      <c r="Q42" s="364"/>
      <c r="R42" s="366">
        <f t="shared" si="14"/>
        <v>21</v>
      </c>
      <c r="S42" s="365">
        <f t="shared" si="3"/>
        <v>0.84</v>
      </c>
      <c r="T42" s="364"/>
      <c r="U42" s="365">
        <f t="shared" si="9"/>
        <v>0</v>
      </c>
      <c r="V42" s="366">
        <f t="shared" si="15"/>
        <v>21</v>
      </c>
      <c r="W42" s="365">
        <f t="shared" si="10"/>
        <v>1</v>
      </c>
      <c r="X42" s="364"/>
      <c r="Y42" s="364">
        <v>1</v>
      </c>
      <c r="Z42" s="364">
        <v>3</v>
      </c>
      <c r="AA42" s="364"/>
      <c r="AB42" s="364"/>
      <c r="AC42" s="366">
        <f t="shared" si="16"/>
        <v>25</v>
      </c>
      <c r="AD42" s="365">
        <f t="shared" si="7"/>
        <v>1</v>
      </c>
      <c r="AE42" s="364"/>
    </row>
    <row r="43" spans="1:31" x14ac:dyDescent="0.25">
      <c r="A43" s="369">
        <v>31</v>
      </c>
      <c r="B43" s="364">
        <v>50303</v>
      </c>
      <c r="C43" s="368" t="s">
        <v>565</v>
      </c>
      <c r="D43" s="61">
        <v>22</v>
      </c>
      <c r="E43" s="367">
        <v>1</v>
      </c>
      <c r="F43" s="367"/>
      <c r="G43" s="367"/>
      <c r="H43" s="367"/>
      <c r="I43" s="367"/>
      <c r="J43" s="367">
        <v>14</v>
      </c>
      <c r="K43" s="367"/>
      <c r="L43" s="367"/>
      <c r="M43" s="367"/>
      <c r="N43" s="367">
        <v>4</v>
      </c>
      <c r="O43" s="366">
        <f t="shared" si="13"/>
        <v>19</v>
      </c>
      <c r="P43" s="364"/>
      <c r="Q43" s="364"/>
      <c r="R43" s="366">
        <f t="shared" si="14"/>
        <v>19</v>
      </c>
      <c r="S43" s="365">
        <f t="shared" si="3"/>
        <v>0.86363636363636365</v>
      </c>
      <c r="T43" s="364"/>
      <c r="U43" s="365">
        <f t="shared" si="9"/>
        <v>0</v>
      </c>
      <c r="V43" s="366">
        <f t="shared" si="15"/>
        <v>19</v>
      </c>
      <c r="W43" s="365">
        <f t="shared" si="10"/>
        <v>1</v>
      </c>
      <c r="X43" s="364"/>
      <c r="Y43" s="364">
        <v>1</v>
      </c>
      <c r="Z43" s="364">
        <v>1</v>
      </c>
      <c r="AA43" s="364"/>
      <c r="AB43" s="364"/>
      <c r="AC43" s="366">
        <f t="shared" si="16"/>
        <v>21</v>
      </c>
      <c r="AD43" s="365">
        <f t="shared" si="7"/>
        <v>0.95454545454545459</v>
      </c>
      <c r="AE43" s="364">
        <v>1</v>
      </c>
    </row>
    <row r="44" spans="1:31" x14ac:dyDescent="0.25">
      <c r="A44" s="369">
        <v>32</v>
      </c>
      <c r="B44" s="364">
        <v>50501</v>
      </c>
      <c r="C44" s="368" t="s">
        <v>564</v>
      </c>
      <c r="D44" s="61">
        <v>28</v>
      </c>
      <c r="E44" s="367"/>
      <c r="F44" s="367"/>
      <c r="G44" s="367">
        <v>2</v>
      </c>
      <c r="H44" s="367"/>
      <c r="I44" s="367"/>
      <c r="J44" s="367">
        <v>5</v>
      </c>
      <c r="K44" s="367">
        <v>1</v>
      </c>
      <c r="L44" s="367"/>
      <c r="M44" s="367"/>
      <c r="N44" s="367">
        <v>3</v>
      </c>
      <c r="O44" s="366">
        <f t="shared" si="13"/>
        <v>11</v>
      </c>
      <c r="P44" s="364"/>
      <c r="Q44" s="364"/>
      <c r="R44" s="366">
        <f t="shared" si="14"/>
        <v>11</v>
      </c>
      <c r="S44" s="365">
        <f t="shared" ref="S44:S75" si="17">R44/D44</f>
        <v>0.39285714285714285</v>
      </c>
      <c r="T44" s="364"/>
      <c r="U44" s="365">
        <f t="shared" si="9"/>
        <v>0</v>
      </c>
      <c r="V44" s="366">
        <f t="shared" si="15"/>
        <v>11</v>
      </c>
      <c r="W44" s="365">
        <f t="shared" si="10"/>
        <v>1</v>
      </c>
      <c r="X44" s="364">
        <v>13</v>
      </c>
      <c r="Y44" s="364">
        <v>3</v>
      </c>
      <c r="Z44" s="364">
        <v>1</v>
      </c>
      <c r="AA44" s="364"/>
      <c r="AB44" s="364"/>
      <c r="AC44" s="366">
        <f t="shared" si="16"/>
        <v>28</v>
      </c>
      <c r="AD44" s="365">
        <f t="shared" ref="AD44:AD75" si="18">AC44/D44</f>
        <v>1</v>
      </c>
      <c r="AE44" s="364"/>
    </row>
    <row r="45" spans="1:31" x14ac:dyDescent="0.25">
      <c r="A45" s="369">
        <v>33</v>
      </c>
      <c r="B45" s="364">
        <v>50502</v>
      </c>
      <c r="C45" s="385" t="s">
        <v>563</v>
      </c>
      <c r="D45" s="61">
        <v>15</v>
      </c>
      <c r="E45" s="367"/>
      <c r="F45" s="367"/>
      <c r="G45" s="367">
        <v>1</v>
      </c>
      <c r="H45" s="367"/>
      <c r="I45" s="367"/>
      <c r="J45" s="367">
        <v>8</v>
      </c>
      <c r="K45" s="367"/>
      <c r="L45" s="367">
        <v>1</v>
      </c>
      <c r="M45" s="367"/>
      <c r="N45" s="367">
        <v>3</v>
      </c>
      <c r="O45" s="366">
        <f t="shared" si="13"/>
        <v>13</v>
      </c>
      <c r="P45" s="364"/>
      <c r="Q45" s="364"/>
      <c r="R45" s="366">
        <f t="shared" si="14"/>
        <v>13</v>
      </c>
      <c r="S45" s="365">
        <f t="shared" si="17"/>
        <v>0.8666666666666667</v>
      </c>
      <c r="T45" s="364"/>
      <c r="U45" s="365">
        <f t="shared" si="9"/>
        <v>0</v>
      </c>
      <c r="V45" s="366">
        <f t="shared" si="15"/>
        <v>13</v>
      </c>
      <c r="W45" s="365">
        <f t="shared" si="10"/>
        <v>1</v>
      </c>
      <c r="X45" s="364">
        <v>1</v>
      </c>
      <c r="Y45" s="364"/>
      <c r="Z45" s="364">
        <v>1</v>
      </c>
      <c r="AA45" s="364"/>
      <c r="AB45" s="364"/>
      <c r="AC45" s="366">
        <f t="shared" si="16"/>
        <v>15</v>
      </c>
      <c r="AD45" s="365">
        <f t="shared" si="18"/>
        <v>1</v>
      </c>
      <c r="AE45" s="364"/>
    </row>
    <row r="46" spans="1:31" x14ac:dyDescent="0.25">
      <c r="A46" s="369">
        <v>34</v>
      </c>
      <c r="B46" s="364">
        <v>50703</v>
      </c>
      <c r="C46" s="371" t="s">
        <v>562</v>
      </c>
      <c r="D46" s="61">
        <v>9</v>
      </c>
      <c r="E46" s="367"/>
      <c r="F46" s="367"/>
      <c r="G46" s="367"/>
      <c r="H46" s="367"/>
      <c r="I46" s="367"/>
      <c r="J46" s="367">
        <v>8</v>
      </c>
      <c r="K46" s="367"/>
      <c r="L46" s="367"/>
      <c r="M46" s="367"/>
      <c r="N46" s="367"/>
      <c r="O46" s="366">
        <f t="shared" si="13"/>
        <v>8</v>
      </c>
      <c r="P46" s="364"/>
      <c r="Q46" s="364"/>
      <c r="R46" s="366">
        <f t="shared" si="14"/>
        <v>8</v>
      </c>
      <c r="S46" s="365">
        <f t="shared" si="17"/>
        <v>0.88888888888888884</v>
      </c>
      <c r="T46" s="364"/>
      <c r="U46" s="365">
        <f t="shared" si="9"/>
        <v>0</v>
      </c>
      <c r="V46" s="366">
        <f t="shared" si="15"/>
        <v>8</v>
      </c>
      <c r="W46" s="365">
        <f t="shared" si="10"/>
        <v>1</v>
      </c>
      <c r="X46" s="364"/>
      <c r="Y46" s="364"/>
      <c r="Z46" s="364">
        <v>1</v>
      </c>
      <c r="AA46" s="364"/>
      <c r="AB46" s="364"/>
      <c r="AC46" s="366">
        <f t="shared" si="16"/>
        <v>9</v>
      </c>
      <c r="AD46" s="365">
        <f t="shared" si="18"/>
        <v>1</v>
      </c>
      <c r="AE46" s="364"/>
    </row>
    <row r="47" spans="1:31" x14ac:dyDescent="0.25">
      <c r="A47" s="369">
        <v>35</v>
      </c>
      <c r="B47" s="364">
        <v>50706</v>
      </c>
      <c r="C47" s="371" t="s">
        <v>561</v>
      </c>
      <c r="D47" s="61">
        <v>17</v>
      </c>
      <c r="E47" s="367"/>
      <c r="F47" s="367"/>
      <c r="G47" s="367"/>
      <c r="H47" s="367"/>
      <c r="I47" s="367"/>
      <c r="J47" s="367">
        <v>7</v>
      </c>
      <c r="K47" s="367"/>
      <c r="L47" s="367"/>
      <c r="M47" s="367"/>
      <c r="N47" s="367">
        <v>2</v>
      </c>
      <c r="O47" s="366">
        <f t="shared" si="13"/>
        <v>9</v>
      </c>
      <c r="P47" s="364"/>
      <c r="Q47" s="364"/>
      <c r="R47" s="366">
        <f t="shared" si="14"/>
        <v>9</v>
      </c>
      <c r="S47" s="365">
        <f t="shared" si="17"/>
        <v>0.52941176470588236</v>
      </c>
      <c r="T47" s="364"/>
      <c r="U47" s="365">
        <f t="shared" si="9"/>
        <v>0</v>
      </c>
      <c r="V47" s="366">
        <f t="shared" si="15"/>
        <v>9</v>
      </c>
      <c r="W47" s="365">
        <f t="shared" si="10"/>
        <v>1</v>
      </c>
      <c r="X47" s="364">
        <v>2</v>
      </c>
      <c r="Y47" s="364"/>
      <c r="Z47" s="364">
        <v>6</v>
      </c>
      <c r="AA47" s="364"/>
      <c r="AB47" s="364"/>
      <c r="AC47" s="366">
        <f t="shared" si="16"/>
        <v>17</v>
      </c>
      <c r="AD47" s="365">
        <f t="shared" si="18"/>
        <v>1</v>
      </c>
      <c r="AE47" s="364"/>
    </row>
    <row r="48" spans="1:31" ht="22.5" x14ac:dyDescent="0.25">
      <c r="A48" s="369">
        <v>36</v>
      </c>
      <c r="B48" s="364">
        <v>50707</v>
      </c>
      <c r="C48" s="64" t="s">
        <v>648</v>
      </c>
      <c r="D48" s="61">
        <v>14</v>
      </c>
      <c r="E48" s="367"/>
      <c r="F48" s="367"/>
      <c r="G48" s="367"/>
      <c r="H48" s="367"/>
      <c r="I48" s="367"/>
      <c r="J48" s="367">
        <v>9</v>
      </c>
      <c r="K48" s="367"/>
      <c r="L48" s="367"/>
      <c r="M48" s="367"/>
      <c r="N48" s="367"/>
      <c r="O48" s="366">
        <f t="shared" ref="O48" si="19">SUM(E48:N48)</f>
        <v>9</v>
      </c>
      <c r="P48" s="364"/>
      <c r="Q48" s="364"/>
      <c r="R48" s="366">
        <f t="shared" ref="R48" si="20">O48+Q48</f>
        <v>9</v>
      </c>
      <c r="S48" s="365">
        <f t="shared" si="17"/>
        <v>0.6428571428571429</v>
      </c>
      <c r="T48" s="364"/>
      <c r="U48" s="365">
        <f t="shared" si="9"/>
        <v>0</v>
      </c>
      <c r="V48" s="366">
        <f t="shared" ref="V48" si="21">R48-T48</f>
        <v>9</v>
      </c>
      <c r="W48" s="365">
        <f t="shared" si="10"/>
        <v>1</v>
      </c>
      <c r="X48" s="364"/>
      <c r="Y48" s="364"/>
      <c r="Z48" s="364">
        <v>5</v>
      </c>
      <c r="AA48" s="364"/>
      <c r="AB48" s="364"/>
      <c r="AC48" s="366">
        <f t="shared" ref="AC48" si="22">SUM(R48,X48:AA48)</f>
        <v>14</v>
      </c>
      <c r="AD48" s="365">
        <f t="shared" si="18"/>
        <v>1</v>
      </c>
      <c r="AE48" s="364"/>
    </row>
    <row r="49" spans="1:31" ht="22.5" x14ac:dyDescent="0.25">
      <c r="A49" s="369">
        <v>37</v>
      </c>
      <c r="B49" s="364">
        <v>50708</v>
      </c>
      <c r="C49" s="371" t="s">
        <v>560</v>
      </c>
      <c r="D49" s="61">
        <v>39</v>
      </c>
      <c r="E49" s="367"/>
      <c r="F49" s="367"/>
      <c r="G49" s="367"/>
      <c r="H49" s="367"/>
      <c r="I49" s="367"/>
      <c r="J49" s="367">
        <v>22</v>
      </c>
      <c r="K49" s="367"/>
      <c r="L49" s="367"/>
      <c r="M49" s="367"/>
      <c r="N49" s="367">
        <v>4</v>
      </c>
      <c r="O49" s="366">
        <f t="shared" ref="O49:O56" si="23">SUM(E49:N49)</f>
        <v>26</v>
      </c>
      <c r="P49" s="364">
        <v>2</v>
      </c>
      <c r="Q49" s="364"/>
      <c r="R49" s="366">
        <f t="shared" ref="R49:R56" si="24">O49+Q49</f>
        <v>26</v>
      </c>
      <c r="S49" s="365">
        <f t="shared" si="17"/>
        <v>0.66666666666666663</v>
      </c>
      <c r="T49" s="364">
        <v>1</v>
      </c>
      <c r="U49" s="365">
        <f t="shared" si="9"/>
        <v>3.8461538461538464E-2</v>
      </c>
      <c r="V49" s="366">
        <f t="shared" ref="V49:V56" si="25">R49-T49</f>
        <v>25</v>
      </c>
      <c r="W49" s="365">
        <f t="shared" si="10"/>
        <v>0.96153846153846156</v>
      </c>
      <c r="X49" s="364"/>
      <c r="Y49" s="364">
        <v>4</v>
      </c>
      <c r="Z49" s="364">
        <v>9</v>
      </c>
      <c r="AA49" s="364"/>
      <c r="AB49" s="364"/>
      <c r="AC49" s="366">
        <f>SUM(R49,X49:AA49)</f>
        <v>39</v>
      </c>
      <c r="AD49" s="365">
        <f t="shared" si="18"/>
        <v>1</v>
      </c>
      <c r="AE49" s="364"/>
    </row>
    <row r="50" spans="1:31" x14ac:dyDescent="0.25">
      <c r="A50" s="369">
        <v>38</v>
      </c>
      <c r="B50" s="364">
        <v>50711</v>
      </c>
      <c r="C50" s="371" t="s">
        <v>559</v>
      </c>
      <c r="D50" s="61">
        <v>14</v>
      </c>
      <c r="E50" s="367"/>
      <c r="F50" s="367"/>
      <c r="G50" s="367"/>
      <c r="H50" s="367"/>
      <c r="I50" s="367"/>
      <c r="J50" s="367">
        <v>6</v>
      </c>
      <c r="K50" s="367"/>
      <c r="L50" s="367"/>
      <c r="M50" s="367"/>
      <c r="N50" s="367">
        <v>6</v>
      </c>
      <c r="O50" s="366">
        <f t="shared" si="23"/>
        <v>12</v>
      </c>
      <c r="P50" s="364"/>
      <c r="Q50" s="364"/>
      <c r="R50" s="366">
        <f t="shared" si="24"/>
        <v>12</v>
      </c>
      <c r="S50" s="365">
        <f t="shared" si="17"/>
        <v>0.8571428571428571</v>
      </c>
      <c r="T50" s="364"/>
      <c r="U50" s="365">
        <f t="shared" si="9"/>
        <v>0</v>
      </c>
      <c r="V50" s="366">
        <f t="shared" si="25"/>
        <v>12</v>
      </c>
      <c r="W50" s="365">
        <f t="shared" si="10"/>
        <v>1</v>
      </c>
      <c r="X50" s="364"/>
      <c r="Y50" s="364"/>
      <c r="Z50" s="364">
        <v>2</v>
      </c>
      <c r="AA50" s="364"/>
      <c r="AB50" s="364"/>
      <c r="AC50" s="366">
        <f>SUM(R50,X50:AA50)</f>
        <v>14</v>
      </c>
      <c r="AD50" s="365">
        <f t="shared" si="18"/>
        <v>1</v>
      </c>
      <c r="AE50" s="364"/>
    </row>
    <row r="51" spans="1:31" x14ac:dyDescent="0.25">
      <c r="A51" s="369">
        <v>39</v>
      </c>
      <c r="B51" s="364">
        <v>50714</v>
      </c>
      <c r="C51" s="64" t="s">
        <v>649</v>
      </c>
      <c r="D51" s="61">
        <v>13</v>
      </c>
      <c r="E51" s="367"/>
      <c r="F51" s="367"/>
      <c r="G51" s="367"/>
      <c r="H51" s="367"/>
      <c r="I51" s="367"/>
      <c r="J51" s="367">
        <v>7</v>
      </c>
      <c r="K51" s="367"/>
      <c r="L51" s="367"/>
      <c r="M51" s="367"/>
      <c r="N51" s="367"/>
      <c r="O51" s="366">
        <f t="shared" si="23"/>
        <v>7</v>
      </c>
      <c r="P51" s="364"/>
      <c r="Q51" s="364"/>
      <c r="R51" s="366">
        <f t="shared" si="24"/>
        <v>7</v>
      </c>
      <c r="S51" s="365">
        <f t="shared" si="17"/>
        <v>0.53846153846153844</v>
      </c>
      <c r="T51" s="364"/>
      <c r="U51" s="365">
        <f t="shared" si="9"/>
        <v>0</v>
      </c>
      <c r="V51" s="366">
        <f t="shared" si="25"/>
        <v>7</v>
      </c>
      <c r="W51" s="365">
        <f t="shared" si="10"/>
        <v>1</v>
      </c>
      <c r="X51" s="364"/>
      <c r="Y51" s="364">
        <v>1</v>
      </c>
      <c r="Z51" s="364">
        <v>5</v>
      </c>
      <c r="AA51" s="364"/>
      <c r="AB51" s="364"/>
      <c r="AC51" s="366">
        <f>SUM(R51,X51:AA51)</f>
        <v>13</v>
      </c>
      <c r="AD51" s="365">
        <f t="shared" si="18"/>
        <v>1</v>
      </c>
      <c r="AE51" s="364"/>
    </row>
    <row r="52" spans="1:31" x14ac:dyDescent="0.25">
      <c r="A52" s="369">
        <v>40</v>
      </c>
      <c r="B52" s="364">
        <v>50720</v>
      </c>
      <c r="C52" s="64" t="s">
        <v>650</v>
      </c>
      <c r="D52" s="61">
        <v>16</v>
      </c>
      <c r="E52" s="367">
        <v>1</v>
      </c>
      <c r="F52" s="367"/>
      <c r="G52" s="367">
        <v>1</v>
      </c>
      <c r="H52" s="367"/>
      <c r="I52" s="367"/>
      <c r="J52" s="367">
        <v>5</v>
      </c>
      <c r="K52" s="367"/>
      <c r="L52" s="367"/>
      <c r="M52" s="367"/>
      <c r="N52" s="367"/>
      <c r="O52" s="366">
        <f t="shared" si="23"/>
        <v>7</v>
      </c>
      <c r="P52" s="364"/>
      <c r="Q52" s="364"/>
      <c r="R52" s="366">
        <f t="shared" si="24"/>
        <v>7</v>
      </c>
      <c r="S52" s="365">
        <f t="shared" si="17"/>
        <v>0.4375</v>
      </c>
      <c r="T52" s="364"/>
      <c r="U52" s="365">
        <f t="shared" si="9"/>
        <v>0</v>
      </c>
      <c r="V52" s="366">
        <f t="shared" si="25"/>
        <v>7</v>
      </c>
      <c r="W52" s="365">
        <f t="shared" si="10"/>
        <v>1</v>
      </c>
      <c r="X52" s="364">
        <v>6</v>
      </c>
      <c r="Y52" s="364">
        <v>1</v>
      </c>
      <c r="Z52" s="364">
        <v>2</v>
      </c>
      <c r="AA52" s="364"/>
      <c r="AB52" s="364"/>
      <c r="AC52" s="366">
        <f t="shared" ref="AC52:AC56" si="26">SUM(R52,X52:AA52)</f>
        <v>16</v>
      </c>
      <c r="AD52" s="365">
        <f t="shared" si="18"/>
        <v>1</v>
      </c>
      <c r="AE52" s="364"/>
    </row>
    <row r="53" spans="1:31" x14ac:dyDescent="0.25">
      <c r="A53" s="369">
        <v>41</v>
      </c>
      <c r="B53" s="364">
        <v>60101</v>
      </c>
      <c r="C53" s="373" t="s">
        <v>558</v>
      </c>
      <c r="D53" s="61">
        <v>110</v>
      </c>
      <c r="E53" s="367"/>
      <c r="F53" s="367"/>
      <c r="G53" s="367"/>
      <c r="H53" s="367"/>
      <c r="I53" s="367"/>
      <c r="J53" s="367">
        <v>6</v>
      </c>
      <c r="K53" s="367"/>
      <c r="L53" s="367">
        <v>104</v>
      </c>
      <c r="M53" s="367"/>
      <c r="N53" s="367"/>
      <c r="O53" s="366">
        <f t="shared" si="23"/>
        <v>110</v>
      </c>
      <c r="P53" s="364"/>
      <c r="Q53" s="364"/>
      <c r="R53" s="366">
        <f t="shared" si="24"/>
        <v>110</v>
      </c>
      <c r="S53" s="365">
        <f t="shared" si="17"/>
        <v>1</v>
      </c>
      <c r="T53" s="364"/>
      <c r="U53" s="365">
        <f t="shared" si="9"/>
        <v>0</v>
      </c>
      <c r="V53" s="366">
        <f t="shared" si="25"/>
        <v>110</v>
      </c>
      <c r="W53" s="365">
        <f t="shared" si="10"/>
        <v>1</v>
      </c>
      <c r="X53" s="364"/>
      <c r="Y53" s="364"/>
      <c r="Z53" s="364"/>
      <c r="AA53" s="364"/>
      <c r="AB53" s="364"/>
      <c r="AC53" s="366">
        <f t="shared" si="26"/>
        <v>110</v>
      </c>
      <c r="AD53" s="365">
        <f t="shared" si="18"/>
        <v>1</v>
      </c>
      <c r="AE53" s="364"/>
    </row>
    <row r="54" spans="1:31" x14ac:dyDescent="0.25">
      <c r="A54" s="369">
        <v>42</v>
      </c>
      <c r="B54" s="364">
        <v>60103</v>
      </c>
      <c r="C54" s="373" t="s">
        <v>557</v>
      </c>
      <c r="D54" s="61">
        <v>54</v>
      </c>
      <c r="E54" s="367"/>
      <c r="F54" s="367"/>
      <c r="G54" s="367"/>
      <c r="H54" s="367"/>
      <c r="I54" s="367"/>
      <c r="J54" s="367">
        <v>2</v>
      </c>
      <c r="K54" s="367"/>
      <c r="L54" s="367">
        <v>52</v>
      </c>
      <c r="M54" s="367"/>
      <c r="N54" s="367"/>
      <c r="O54" s="366">
        <f t="shared" si="23"/>
        <v>54</v>
      </c>
      <c r="P54" s="364"/>
      <c r="Q54" s="364"/>
      <c r="R54" s="366">
        <f t="shared" si="24"/>
        <v>54</v>
      </c>
      <c r="S54" s="365">
        <f t="shared" si="17"/>
        <v>1</v>
      </c>
      <c r="T54" s="364"/>
      <c r="U54" s="365">
        <f t="shared" si="9"/>
        <v>0</v>
      </c>
      <c r="V54" s="366">
        <f t="shared" si="25"/>
        <v>54</v>
      </c>
      <c r="W54" s="365">
        <f t="shared" si="10"/>
        <v>1</v>
      </c>
      <c r="X54" s="364"/>
      <c r="Y54" s="364"/>
      <c r="Z54" s="364"/>
      <c r="AA54" s="364"/>
      <c r="AB54" s="364"/>
      <c r="AC54" s="366">
        <f t="shared" si="26"/>
        <v>54</v>
      </c>
      <c r="AD54" s="365">
        <f t="shared" si="18"/>
        <v>1</v>
      </c>
      <c r="AE54" s="364"/>
    </row>
    <row r="55" spans="1:31" x14ac:dyDescent="0.25">
      <c r="A55" s="369">
        <v>43</v>
      </c>
      <c r="B55" s="364">
        <v>60105</v>
      </c>
      <c r="C55" s="373" t="s">
        <v>556</v>
      </c>
      <c r="D55" s="61">
        <v>29</v>
      </c>
      <c r="E55" s="367"/>
      <c r="F55" s="367"/>
      <c r="G55" s="367"/>
      <c r="H55" s="367"/>
      <c r="I55" s="367"/>
      <c r="J55" s="367"/>
      <c r="K55" s="367"/>
      <c r="L55" s="367">
        <v>29</v>
      </c>
      <c r="M55" s="367"/>
      <c r="N55" s="367"/>
      <c r="O55" s="366">
        <f t="shared" si="23"/>
        <v>29</v>
      </c>
      <c r="P55" s="364"/>
      <c r="Q55" s="364"/>
      <c r="R55" s="366">
        <f t="shared" si="24"/>
        <v>29</v>
      </c>
      <c r="S55" s="365">
        <f t="shared" si="17"/>
        <v>1</v>
      </c>
      <c r="T55" s="364"/>
      <c r="U55" s="365">
        <f t="shared" si="9"/>
        <v>0</v>
      </c>
      <c r="V55" s="366">
        <f t="shared" si="25"/>
        <v>29</v>
      </c>
      <c r="W55" s="365">
        <f t="shared" si="10"/>
        <v>1</v>
      </c>
      <c r="X55" s="364"/>
      <c r="Y55" s="364"/>
      <c r="Z55" s="364"/>
      <c r="AA55" s="364"/>
      <c r="AB55" s="364"/>
      <c r="AC55" s="366">
        <f t="shared" si="26"/>
        <v>29</v>
      </c>
      <c r="AD55" s="365">
        <f t="shared" si="18"/>
        <v>1</v>
      </c>
      <c r="AE55" s="364"/>
    </row>
    <row r="56" spans="1:31" x14ac:dyDescent="0.25">
      <c r="A56" s="369">
        <v>44</v>
      </c>
      <c r="B56" s="364" t="s">
        <v>652</v>
      </c>
      <c r="C56" s="70" t="s">
        <v>651</v>
      </c>
      <c r="D56" s="61">
        <v>17</v>
      </c>
      <c r="E56" s="367"/>
      <c r="F56" s="367">
        <v>1</v>
      </c>
      <c r="G56" s="367"/>
      <c r="H56" s="367"/>
      <c r="I56" s="367"/>
      <c r="J56" s="367">
        <v>5</v>
      </c>
      <c r="K56" s="367"/>
      <c r="L56" s="367"/>
      <c r="M56" s="367"/>
      <c r="N56" s="367">
        <v>7</v>
      </c>
      <c r="O56" s="366">
        <f t="shared" si="23"/>
        <v>13</v>
      </c>
      <c r="P56" s="364"/>
      <c r="Q56" s="364"/>
      <c r="R56" s="366">
        <f t="shared" si="24"/>
        <v>13</v>
      </c>
      <c r="S56" s="365">
        <f t="shared" si="17"/>
        <v>0.76470588235294112</v>
      </c>
      <c r="T56" s="364">
        <v>1</v>
      </c>
      <c r="U56" s="365">
        <f t="shared" si="9"/>
        <v>7.6923076923076927E-2</v>
      </c>
      <c r="V56" s="366">
        <f t="shared" si="25"/>
        <v>12</v>
      </c>
      <c r="W56" s="365">
        <f t="shared" si="10"/>
        <v>0.92307692307692313</v>
      </c>
      <c r="X56" s="364"/>
      <c r="Y56" s="364">
        <v>1</v>
      </c>
      <c r="Z56" s="364">
        <v>3</v>
      </c>
      <c r="AA56" s="364"/>
      <c r="AB56" s="364"/>
      <c r="AC56" s="366">
        <f t="shared" si="26"/>
        <v>17</v>
      </c>
      <c r="AD56" s="365">
        <f t="shared" si="18"/>
        <v>1</v>
      </c>
      <c r="AE56" s="364"/>
    </row>
    <row r="57" spans="1:31" x14ac:dyDescent="0.25">
      <c r="A57" s="369">
        <v>45</v>
      </c>
      <c r="B57" s="364">
        <v>80102</v>
      </c>
      <c r="C57" s="373" t="s">
        <v>555</v>
      </c>
      <c r="D57" s="61">
        <v>26</v>
      </c>
      <c r="E57" s="367">
        <v>1</v>
      </c>
      <c r="F57" s="367"/>
      <c r="G57" s="367"/>
      <c r="H57" s="367"/>
      <c r="I57" s="367"/>
      <c r="J57" s="367"/>
      <c r="K57" s="367"/>
      <c r="L57" s="367"/>
      <c r="M57" s="367"/>
      <c r="N57" s="367">
        <v>13</v>
      </c>
      <c r="O57" s="366">
        <f t="shared" ref="O57:O66" si="27">SUM(E57:N57)</f>
        <v>14</v>
      </c>
      <c r="P57" s="364">
        <v>1</v>
      </c>
      <c r="Q57" s="364"/>
      <c r="R57" s="366">
        <f t="shared" ref="R57:R66" si="28">O57+Q57</f>
        <v>14</v>
      </c>
      <c r="S57" s="365">
        <f t="shared" si="17"/>
        <v>0.53846153846153844</v>
      </c>
      <c r="T57" s="364"/>
      <c r="U57" s="365">
        <f t="shared" si="9"/>
        <v>0</v>
      </c>
      <c r="V57" s="366">
        <f t="shared" ref="V57:V66" si="29">R57-T57</f>
        <v>14</v>
      </c>
      <c r="W57" s="365">
        <f t="shared" si="10"/>
        <v>1</v>
      </c>
      <c r="X57" s="364">
        <v>4</v>
      </c>
      <c r="Y57" s="364">
        <v>7</v>
      </c>
      <c r="Z57" s="364">
        <v>1</v>
      </c>
      <c r="AA57" s="364"/>
      <c r="AB57" s="364"/>
      <c r="AC57" s="366">
        <f>SUM(R57,X57:AB57)</f>
        <v>26</v>
      </c>
      <c r="AD57" s="365">
        <f t="shared" si="18"/>
        <v>1</v>
      </c>
      <c r="AE57" s="364"/>
    </row>
    <row r="58" spans="1:31" x14ac:dyDescent="0.25">
      <c r="A58" s="369">
        <v>46</v>
      </c>
      <c r="B58" s="364">
        <v>80104</v>
      </c>
      <c r="C58" s="373" t="s">
        <v>554</v>
      </c>
      <c r="D58" s="61">
        <v>17</v>
      </c>
      <c r="E58" s="367"/>
      <c r="F58" s="367">
        <v>1</v>
      </c>
      <c r="G58" s="367">
        <v>2</v>
      </c>
      <c r="H58" s="367"/>
      <c r="I58" s="367"/>
      <c r="J58" s="367">
        <v>1</v>
      </c>
      <c r="K58" s="367">
        <v>1</v>
      </c>
      <c r="L58" s="367"/>
      <c r="M58" s="367"/>
      <c r="N58" s="367">
        <v>6</v>
      </c>
      <c r="O58" s="366">
        <f t="shared" si="27"/>
        <v>11</v>
      </c>
      <c r="P58" s="364"/>
      <c r="Q58" s="364"/>
      <c r="R58" s="366">
        <f t="shared" si="28"/>
        <v>11</v>
      </c>
      <c r="S58" s="365">
        <f t="shared" si="17"/>
        <v>0.6470588235294118</v>
      </c>
      <c r="T58" s="364"/>
      <c r="U58" s="365">
        <f t="shared" si="9"/>
        <v>0</v>
      </c>
      <c r="V58" s="366">
        <f t="shared" si="29"/>
        <v>11</v>
      </c>
      <c r="W58" s="365">
        <f t="shared" si="10"/>
        <v>1</v>
      </c>
      <c r="X58" s="364"/>
      <c r="Y58" s="364"/>
      <c r="Z58" s="364">
        <v>6</v>
      </c>
      <c r="AA58" s="364"/>
      <c r="AB58" s="364"/>
      <c r="AC58" s="366">
        <f>SUM(R58,X58:AB58)</f>
        <v>17</v>
      </c>
      <c r="AD58" s="365">
        <f t="shared" si="18"/>
        <v>1</v>
      </c>
      <c r="AE58" s="364"/>
    </row>
    <row r="59" spans="1:31" x14ac:dyDescent="0.25">
      <c r="A59" s="369">
        <v>47</v>
      </c>
      <c r="B59" s="364">
        <v>80105</v>
      </c>
      <c r="C59" s="373" t="s">
        <v>553</v>
      </c>
      <c r="D59" s="61">
        <v>49</v>
      </c>
      <c r="E59" s="367">
        <v>2</v>
      </c>
      <c r="F59" s="367"/>
      <c r="G59" s="367">
        <v>1</v>
      </c>
      <c r="H59" s="367"/>
      <c r="I59" s="367"/>
      <c r="J59" s="367">
        <v>4</v>
      </c>
      <c r="K59" s="367">
        <v>1</v>
      </c>
      <c r="L59" s="367"/>
      <c r="M59" s="367"/>
      <c r="N59" s="367">
        <v>29</v>
      </c>
      <c r="O59" s="366">
        <f t="shared" si="27"/>
        <v>37</v>
      </c>
      <c r="P59" s="364">
        <v>1</v>
      </c>
      <c r="Q59" s="364"/>
      <c r="R59" s="366">
        <f t="shared" si="28"/>
        <v>37</v>
      </c>
      <c r="S59" s="365">
        <f t="shared" si="17"/>
        <v>0.75510204081632648</v>
      </c>
      <c r="T59" s="364">
        <v>1</v>
      </c>
      <c r="U59" s="365">
        <f t="shared" si="9"/>
        <v>2.7027027027027029E-2</v>
      </c>
      <c r="V59" s="366">
        <f t="shared" si="29"/>
        <v>36</v>
      </c>
      <c r="W59" s="365">
        <f t="shared" si="10"/>
        <v>0.97297297297297303</v>
      </c>
      <c r="X59" s="364">
        <v>7</v>
      </c>
      <c r="Y59" s="364">
        <v>4</v>
      </c>
      <c r="Z59" s="364">
        <v>1</v>
      </c>
      <c r="AA59" s="364"/>
      <c r="AB59" s="364"/>
      <c r="AC59" s="366">
        <f t="shared" ref="AC59:AC64" si="30">SUM(R59,X59:AA59)</f>
        <v>49</v>
      </c>
      <c r="AD59" s="365">
        <f t="shared" si="18"/>
        <v>1</v>
      </c>
      <c r="AE59" s="364"/>
    </row>
    <row r="60" spans="1:31" x14ac:dyDescent="0.25">
      <c r="A60" s="369">
        <v>48</v>
      </c>
      <c r="B60" s="364">
        <v>80109</v>
      </c>
      <c r="C60" s="373" t="s">
        <v>552</v>
      </c>
      <c r="D60" s="61">
        <v>19</v>
      </c>
      <c r="E60" s="367"/>
      <c r="F60" s="367">
        <v>1</v>
      </c>
      <c r="G60" s="367">
        <v>2</v>
      </c>
      <c r="H60" s="367">
        <v>1</v>
      </c>
      <c r="I60" s="367"/>
      <c r="J60" s="367"/>
      <c r="K60" s="367"/>
      <c r="L60" s="367"/>
      <c r="M60" s="367"/>
      <c r="N60" s="367">
        <v>11</v>
      </c>
      <c r="O60" s="366">
        <f t="shared" si="27"/>
        <v>15</v>
      </c>
      <c r="P60" s="364"/>
      <c r="Q60" s="364"/>
      <c r="R60" s="366">
        <f t="shared" si="28"/>
        <v>15</v>
      </c>
      <c r="S60" s="365">
        <f t="shared" si="17"/>
        <v>0.78947368421052633</v>
      </c>
      <c r="T60" s="364"/>
      <c r="U60" s="365">
        <f t="shared" si="9"/>
        <v>0</v>
      </c>
      <c r="V60" s="366">
        <f t="shared" si="29"/>
        <v>15</v>
      </c>
      <c r="W60" s="365">
        <f t="shared" si="10"/>
        <v>1</v>
      </c>
      <c r="X60" s="364">
        <v>1</v>
      </c>
      <c r="Y60" s="364">
        <v>1</v>
      </c>
      <c r="Z60" s="364">
        <v>2</v>
      </c>
      <c r="AA60" s="364"/>
      <c r="AB60" s="364"/>
      <c r="AC60" s="366">
        <f t="shared" si="30"/>
        <v>19</v>
      </c>
      <c r="AD60" s="365">
        <f t="shared" si="18"/>
        <v>1</v>
      </c>
      <c r="AE60" s="364"/>
    </row>
    <row r="61" spans="1:31" x14ac:dyDescent="0.25">
      <c r="A61" s="369">
        <v>49</v>
      </c>
      <c r="B61" s="364">
        <v>80111</v>
      </c>
      <c r="C61" s="384" t="s">
        <v>551</v>
      </c>
      <c r="D61" s="61">
        <v>24</v>
      </c>
      <c r="E61" s="367">
        <v>1</v>
      </c>
      <c r="F61" s="367">
        <v>1</v>
      </c>
      <c r="G61" s="367"/>
      <c r="H61" s="367">
        <v>1</v>
      </c>
      <c r="I61" s="367">
        <v>1</v>
      </c>
      <c r="J61" s="367"/>
      <c r="K61" s="367"/>
      <c r="L61" s="367"/>
      <c r="M61" s="367"/>
      <c r="N61" s="367">
        <v>12</v>
      </c>
      <c r="O61" s="366">
        <f t="shared" si="27"/>
        <v>16</v>
      </c>
      <c r="P61" s="364"/>
      <c r="Q61" s="364"/>
      <c r="R61" s="366">
        <f t="shared" si="28"/>
        <v>16</v>
      </c>
      <c r="S61" s="365">
        <f t="shared" si="17"/>
        <v>0.66666666666666663</v>
      </c>
      <c r="T61" s="364"/>
      <c r="U61" s="365">
        <f t="shared" si="9"/>
        <v>0</v>
      </c>
      <c r="V61" s="366">
        <f t="shared" si="29"/>
        <v>16</v>
      </c>
      <c r="W61" s="365">
        <f t="shared" si="10"/>
        <v>1</v>
      </c>
      <c r="X61" s="364">
        <v>2</v>
      </c>
      <c r="Y61" s="364">
        <v>1</v>
      </c>
      <c r="Z61" s="364">
        <v>5</v>
      </c>
      <c r="AA61" s="364"/>
      <c r="AB61" s="364"/>
      <c r="AC61" s="366">
        <f t="shared" si="30"/>
        <v>24</v>
      </c>
      <c r="AD61" s="365">
        <f t="shared" si="18"/>
        <v>1</v>
      </c>
      <c r="AE61" s="364"/>
    </row>
    <row r="62" spans="1:31" x14ac:dyDescent="0.25">
      <c r="A62" s="369">
        <v>50</v>
      </c>
      <c r="B62" s="364">
        <v>80500</v>
      </c>
      <c r="C62" s="383" t="s">
        <v>550</v>
      </c>
      <c r="D62" s="61">
        <v>15</v>
      </c>
      <c r="E62" s="367">
        <v>1</v>
      </c>
      <c r="F62" s="367"/>
      <c r="G62" s="367"/>
      <c r="H62" s="367">
        <v>1</v>
      </c>
      <c r="I62" s="367"/>
      <c r="J62" s="367"/>
      <c r="K62" s="367"/>
      <c r="L62" s="367"/>
      <c r="M62" s="367">
        <v>1</v>
      </c>
      <c r="N62" s="367">
        <v>11</v>
      </c>
      <c r="O62" s="366">
        <f t="shared" si="27"/>
        <v>14</v>
      </c>
      <c r="P62" s="364"/>
      <c r="Q62" s="364"/>
      <c r="R62" s="366">
        <f t="shared" si="28"/>
        <v>14</v>
      </c>
      <c r="S62" s="365">
        <f t="shared" si="17"/>
        <v>0.93333333333333335</v>
      </c>
      <c r="T62" s="364"/>
      <c r="U62" s="365">
        <f t="shared" si="9"/>
        <v>0</v>
      </c>
      <c r="V62" s="366">
        <f t="shared" si="29"/>
        <v>14</v>
      </c>
      <c r="W62" s="365">
        <f t="shared" si="10"/>
        <v>1</v>
      </c>
      <c r="X62" s="364"/>
      <c r="Y62" s="364">
        <v>1</v>
      </c>
      <c r="Z62" s="364"/>
      <c r="AA62" s="364"/>
      <c r="AB62" s="364"/>
      <c r="AC62" s="366">
        <f t="shared" si="30"/>
        <v>15</v>
      </c>
      <c r="AD62" s="365">
        <f t="shared" si="18"/>
        <v>1</v>
      </c>
      <c r="AE62" s="364"/>
    </row>
    <row r="63" spans="1:31" s="380" customFormat="1" ht="22.5" x14ac:dyDescent="0.25">
      <c r="A63" s="369">
        <v>51</v>
      </c>
      <c r="B63" s="364">
        <v>80502</v>
      </c>
      <c r="C63" s="381" t="s">
        <v>549</v>
      </c>
      <c r="D63" s="61">
        <v>34</v>
      </c>
      <c r="E63" s="367">
        <v>5</v>
      </c>
      <c r="F63" s="367"/>
      <c r="G63" s="367">
        <v>2</v>
      </c>
      <c r="H63" s="367"/>
      <c r="I63" s="367"/>
      <c r="J63" s="367">
        <v>1</v>
      </c>
      <c r="K63" s="367"/>
      <c r="L63" s="367"/>
      <c r="M63" s="367"/>
      <c r="N63" s="367">
        <v>17</v>
      </c>
      <c r="O63" s="366">
        <f t="shared" si="27"/>
        <v>25</v>
      </c>
      <c r="P63" s="364"/>
      <c r="Q63" s="364"/>
      <c r="R63" s="366">
        <f t="shared" si="28"/>
        <v>25</v>
      </c>
      <c r="S63" s="365">
        <f t="shared" si="17"/>
        <v>0.73529411764705888</v>
      </c>
      <c r="T63" s="364">
        <v>1</v>
      </c>
      <c r="U63" s="365">
        <f t="shared" si="9"/>
        <v>0.04</v>
      </c>
      <c r="V63" s="366">
        <f t="shared" si="29"/>
        <v>24</v>
      </c>
      <c r="W63" s="365">
        <f t="shared" si="10"/>
        <v>0.96</v>
      </c>
      <c r="X63" s="364">
        <v>4</v>
      </c>
      <c r="Y63" s="364">
        <v>2</v>
      </c>
      <c r="Z63" s="364">
        <v>3</v>
      </c>
      <c r="AA63" s="364"/>
      <c r="AB63" s="364"/>
      <c r="AC63" s="366">
        <f t="shared" si="30"/>
        <v>34</v>
      </c>
      <c r="AD63" s="365">
        <f t="shared" si="18"/>
        <v>1</v>
      </c>
      <c r="AE63" s="364"/>
    </row>
    <row r="64" spans="1:31" x14ac:dyDescent="0.25">
      <c r="A64" s="369">
        <v>52</v>
      </c>
      <c r="B64" s="364">
        <v>80505</v>
      </c>
      <c r="C64" s="378" t="s">
        <v>548</v>
      </c>
      <c r="D64" s="61">
        <v>13</v>
      </c>
      <c r="E64" s="367"/>
      <c r="F64" s="367"/>
      <c r="G64" s="367">
        <v>1</v>
      </c>
      <c r="H64" s="367"/>
      <c r="I64" s="367"/>
      <c r="J64" s="367">
        <v>3</v>
      </c>
      <c r="K64" s="367"/>
      <c r="L64" s="367"/>
      <c r="M64" s="367">
        <v>1</v>
      </c>
      <c r="N64" s="367">
        <v>6</v>
      </c>
      <c r="O64" s="366">
        <f t="shared" si="27"/>
        <v>11</v>
      </c>
      <c r="P64" s="364"/>
      <c r="Q64" s="364"/>
      <c r="R64" s="366">
        <f t="shared" si="28"/>
        <v>11</v>
      </c>
      <c r="S64" s="365">
        <f t="shared" si="17"/>
        <v>0.84615384615384615</v>
      </c>
      <c r="T64" s="364"/>
      <c r="U64" s="365">
        <f t="shared" si="9"/>
        <v>0</v>
      </c>
      <c r="V64" s="366">
        <f t="shared" si="29"/>
        <v>11</v>
      </c>
      <c r="W64" s="365">
        <f t="shared" si="10"/>
        <v>1</v>
      </c>
      <c r="X64" s="364">
        <v>1</v>
      </c>
      <c r="Y64" s="364">
        <v>1</v>
      </c>
      <c r="Z64" s="364"/>
      <c r="AA64" s="364"/>
      <c r="AB64" s="364"/>
      <c r="AC64" s="366">
        <f t="shared" si="30"/>
        <v>13</v>
      </c>
      <c r="AD64" s="365">
        <f t="shared" si="18"/>
        <v>1</v>
      </c>
      <c r="AE64" s="364"/>
    </row>
    <row r="65" spans="1:31" x14ac:dyDescent="0.25">
      <c r="A65" s="369">
        <v>53</v>
      </c>
      <c r="B65" s="364">
        <v>80507</v>
      </c>
      <c r="C65" s="371" t="s">
        <v>547</v>
      </c>
      <c r="D65" s="61">
        <v>27</v>
      </c>
      <c r="E65" s="367"/>
      <c r="F65" s="367">
        <v>2</v>
      </c>
      <c r="G65" s="367"/>
      <c r="H65" s="367"/>
      <c r="I65" s="367"/>
      <c r="J65" s="367">
        <v>2</v>
      </c>
      <c r="K65" s="367">
        <v>2</v>
      </c>
      <c r="L65" s="367"/>
      <c r="M65" s="367"/>
      <c r="N65" s="367">
        <v>13</v>
      </c>
      <c r="O65" s="366">
        <f t="shared" si="27"/>
        <v>19</v>
      </c>
      <c r="P65" s="364"/>
      <c r="Q65" s="364"/>
      <c r="R65" s="366">
        <f t="shared" si="28"/>
        <v>19</v>
      </c>
      <c r="S65" s="365">
        <f t="shared" si="17"/>
        <v>0.70370370370370372</v>
      </c>
      <c r="T65" s="364"/>
      <c r="U65" s="365">
        <f t="shared" si="9"/>
        <v>0</v>
      </c>
      <c r="V65" s="366">
        <f t="shared" si="29"/>
        <v>19</v>
      </c>
      <c r="W65" s="365">
        <f t="shared" si="10"/>
        <v>1</v>
      </c>
      <c r="X65" s="364">
        <v>3</v>
      </c>
      <c r="Y65" s="364"/>
      <c r="Z65" s="364">
        <v>5</v>
      </c>
      <c r="AA65" s="364"/>
      <c r="AB65" s="364"/>
      <c r="AC65" s="366">
        <f>SUM(R65,X65:AB65)</f>
        <v>27</v>
      </c>
      <c r="AD65" s="365">
        <f t="shared" si="18"/>
        <v>1</v>
      </c>
      <c r="AE65" s="364"/>
    </row>
    <row r="66" spans="1:31" x14ac:dyDescent="0.25">
      <c r="A66" s="369">
        <v>54</v>
      </c>
      <c r="B66" s="364">
        <v>80801</v>
      </c>
      <c r="C66" s="376" t="s">
        <v>546</v>
      </c>
      <c r="D66" s="61">
        <v>44</v>
      </c>
      <c r="E66" s="367">
        <v>3</v>
      </c>
      <c r="F66" s="367">
        <v>2</v>
      </c>
      <c r="G66" s="367"/>
      <c r="H66" s="367">
        <v>1</v>
      </c>
      <c r="I66" s="367">
        <v>1</v>
      </c>
      <c r="J66" s="367">
        <v>1</v>
      </c>
      <c r="K66" s="367"/>
      <c r="L66" s="367"/>
      <c r="M66" s="367"/>
      <c r="N66" s="367">
        <v>23</v>
      </c>
      <c r="O66" s="366">
        <f t="shared" si="27"/>
        <v>31</v>
      </c>
      <c r="P66" s="364">
        <v>3</v>
      </c>
      <c r="Q66" s="364"/>
      <c r="R66" s="366">
        <f t="shared" si="28"/>
        <v>31</v>
      </c>
      <c r="S66" s="365">
        <f t="shared" si="17"/>
        <v>0.70454545454545459</v>
      </c>
      <c r="T66" s="364"/>
      <c r="U66" s="365">
        <f t="shared" si="9"/>
        <v>0</v>
      </c>
      <c r="V66" s="366">
        <f t="shared" si="29"/>
        <v>31</v>
      </c>
      <c r="W66" s="365">
        <f t="shared" si="10"/>
        <v>1</v>
      </c>
      <c r="X66" s="364">
        <v>8</v>
      </c>
      <c r="Y66" s="364"/>
      <c r="Z66" s="364">
        <v>4</v>
      </c>
      <c r="AA66" s="364"/>
      <c r="AB66" s="364"/>
      <c r="AC66" s="366">
        <f>SUM(R66,X66:AB66)</f>
        <v>43</v>
      </c>
      <c r="AD66" s="365">
        <f t="shared" si="18"/>
        <v>0.97727272727272729</v>
      </c>
      <c r="AE66" s="364">
        <v>1</v>
      </c>
    </row>
    <row r="67" spans="1:31" x14ac:dyDescent="0.25">
      <c r="A67" s="369">
        <v>55</v>
      </c>
      <c r="B67" s="364" t="s">
        <v>654</v>
      </c>
      <c r="C67" s="70" t="s">
        <v>653</v>
      </c>
      <c r="D67" s="61">
        <v>21</v>
      </c>
      <c r="E67" s="367"/>
      <c r="F67" s="367"/>
      <c r="G67" s="367"/>
      <c r="H67" s="367"/>
      <c r="I67" s="367"/>
      <c r="J67" s="367"/>
      <c r="K67" s="367"/>
      <c r="L67" s="367"/>
      <c r="M67" s="367"/>
      <c r="N67" s="367">
        <v>14</v>
      </c>
      <c r="O67" s="366">
        <f t="shared" ref="O67" si="31">SUM(E67:N67)</f>
        <v>14</v>
      </c>
      <c r="P67" s="364"/>
      <c r="Q67" s="364"/>
      <c r="R67" s="366">
        <f t="shared" ref="R67" si="32">O67+Q67</f>
        <v>14</v>
      </c>
      <c r="S67" s="365">
        <f t="shared" si="17"/>
        <v>0.66666666666666663</v>
      </c>
      <c r="T67" s="364"/>
      <c r="U67" s="365">
        <f t="shared" si="9"/>
        <v>0</v>
      </c>
      <c r="V67" s="366">
        <f t="shared" ref="V67" si="33">R67-T67</f>
        <v>14</v>
      </c>
      <c r="W67" s="365">
        <f t="shared" si="10"/>
        <v>1</v>
      </c>
      <c r="X67" s="364">
        <v>1</v>
      </c>
      <c r="Y67" s="364">
        <v>3</v>
      </c>
      <c r="Z67" s="364">
        <v>3</v>
      </c>
      <c r="AA67" s="364"/>
      <c r="AB67" s="364"/>
      <c r="AC67" s="366">
        <f>SUM(R67,X67:AB67)</f>
        <v>21</v>
      </c>
      <c r="AD67" s="365">
        <f t="shared" si="18"/>
        <v>1</v>
      </c>
      <c r="AE67" s="364"/>
    </row>
    <row r="68" spans="1:31" ht="22.5" x14ac:dyDescent="0.25">
      <c r="A68" s="369">
        <v>56</v>
      </c>
      <c r="B68" s="364">
        <v>130201</v>
      </c>
      <c r="C68" s="368" t="s">
        <v>545</v>
      </c>
      <c r="D68" s="61">
        <v>13</v>
      </c>
      <c r="E68" s="367">
        <v>6</v>
      </c>
      <c r="F68" s="367"/>
      <c r="G68" s="367"/>
      <c r="H68" s="367"/>
      <c r="I68" s="367"/>
      <c r="J68" s="367"/>
      <c r="K68" s="367"/>
      <c r="L68" s="367"/>
      <c r="M68" s="367"/>
      <c r="N68" s="367">
        <v>5</v>
      </c>
      <c r="O68" s="366">
        <f t="shared" ref="O68:O85" si="34">SUM(E68:N68)</f>
        <v>11</v>
      </c>
      <c r="P68" s="364">
        <v>1</v>
      </c>
      <c r="Q68" s="364"/>
      <c r="R68" s="366">
        <f t="shared" ref="R68:R85" si="35">O68+Q68</f>
        <v>11</v>
      </c>
      <c r="S68" s="365">
        <f t="shared" si="17"/>
        <v>0.84615384615384615</v>
      </c>
      <c r="T68" s="364">
        <v>1</v>
      </c>
      <c r="U68" s="365">
        <f t="shared" si="9"/>
        <v>9.0909090909090912E-2</v>
      </c>
      <c r="V68" s="366">
        <f t="shared" ref="V68:V85" si="36">R68-T68</f>
        <v>10</v>
      </c>
      <c r="W68" s="365">
        <f t="shared" si="10"/>
        <v>0.90909090909090906</v>
      </c>
      <c r="X68" s="364"/>
      <c r="Y68" s="364">
        <v>1</v>
      </c>
      <c r="Z68" s="364">
        <v>1</v>
      </c>
      <c r="AA68" s="364"/>
      <c r="AB68" s="364"/>
      <c r="AC68" s="366">
        <f t="shared" ref="AC68:AC82" si="37">SUM(R68,X68:AA68)</f>
        <v>13</v>
      </c>
      <c r="AD68" s="365">
        <f t="shared" si="18"/>
        <v>1</v>
      </c>
      <c r="AE68" s="364"/>
    </row>
    <row r="69" spans="1:31" ht="22.5" x14ac:dyDescent="0.25">
      <c r="A69" s="369">
        <v>57</v>
      </c>
      <c r="B69" s="364">
        <v>130203</v>
      </c>
      <c r="C69" s="379" t="s">
        <v>666</v>
      </c>
      <c r="D69" s="61">
        <v>24</v>
      </c>
      <c r="E69" s="367">
        <v>10</v>
      </c>
      <c r="F69" s="367"/>
      <c r="G69" s="367"/>
      <c r="H69" s="367"/>
      <c r="I69" s="367"/>
      <c r="J69" s="367">
        <v>1</v>
      </c>
      <c r="K69" s="367"/>
      <c r="L69" s="367"/>
      <c r="M69" s="367"/>
      <c r="N69" s="367">
        <v>3</v>
      </c>
      <c r="O69" s="366">
        <f t="shared" si="34"/>
        <v>14</v>
      </c>
      <c r="P69" s="364"/>
      <c r="Q69" s="364"/>
      <c r="R69" s="366">
        <f t="shared" si="35"/>
        <v>14</v>
      </c>
      <c r="S69" s="365">
        <f t="shared" si="17"/>
        <v>0.58333333333333337</v>
      </c>
      <c r="T69" s="364"/>
      <c r="U69" s="365">
        <f t="shared" si="9"/>
        <v>0</v>
      </c>
      <c r="V69" s="366">
        <f t="shared" si="36"/>
        <v>14</v>
      </c>
      <c r="W69" s="365">
        <f t="shared" si="10"/>
        <v>1</v>
      </c>
      <c r="X69" s="364">
        <v>10</v>
      </c>
      <c r="Y69" s="364"/>
      <c r="Z69" s="364"/>
      <c r="AA69" s="364"/>
      <c r="AB69" s="364"/>
      <c r="AC69" s="366">
        <f t="shared" si="37"/>
        <v>24</v>
      </c>
      <c r="AD69" s="365">
        <f t="shared" si="18"/>
        <v>1</v>
      </c>
      <c r="AE69" s="364">
        <v>1</v>
      </c>
    </row>
    <row r="70" spans="1:31" ht="22.5" x14ac:dyDescent="0.25">
      <c r="A70" s="369">
        <v>58</v>
      </c>
      <c r="B70" s="364">
        <v>130301</v>
      </c>
      <c r="C70" s="368" t="s">
        <v>544</v>
      </c>
      <c r="D70" s="61">
        <v>14</v>
      </c>
      <c r="E70" s="367">
        <v>7</v>
      </c>
      <c r="F70" s="367"/>
      <c r="G70" s="367"/>
      <c r="H70" s="367"/>
      <c r="I70" s="367">
        <v>1</v>
      </c>
      <c r="J70" s="367"/>
      <c r="K70" s="367"/>
      <c r="L70" s="367"/>
      <c r="M70" s="367"/>
      <c r="N70" s="367">
        <v>2</v>
      </c>
      <c r="O70" s="366">
        <f t="shared" si="34"/>
        <v>10</v>
      </c>
      <c r="P70" s="364">
        <v>1</v>
      </c>
      <c r="Q70" s="364"/>
      <c r="R70" s="366">
        <f t="shared" si="35"/>
        <v>10</v>
      </c>
      <c r="S70" s="365">
        <f t="shared" si="17"/>
        <v>0.7142857142857143</v>
      </c>
      <c r="T70" s="364">
        <v>1</v>
      </c>
      <c r="U70" s="365">
        <f t="shared" si="9"/>
        <v>0.1</v>
      </c>
      <c r="V70" s="366">
        <f t="shared" si="36"/>
        <v>9</v>
      </c>
      <c r="W70" s="365">
        <f t="shared" si="10"/>
        <v>0.9</v>
      </c>
      <c r="X70" s="364">
        <v>2</v>
      </c>
      <c r="Y70" s="364"/>
      <c r="Z70" s="364">
        <v>1</v>
      </c>
      <c r="AA70" s="364"/>
      <c r="AB70" s="364"/>
      <c r="AC70" s="366">
        <f t="shared" si="37"/>
        <v>13</v>
      </c>
      <c r="AD70" s="365">
        <f t="shared" si="18"/>
        <v>0.9285714285714286</v>
      </c>
      <c r="AE70" s="364"/>
    </row>
    <row r="71" spans="1:31" ht="22.5" x14ac:dyDescent="0.25">
      <c r="A71" s="369">
        <v>59</v>
      </c>
      <c r="B71" s="364">
        <v>130302</v>
      </c>
      <c r="C71" s="378" t="s">
        <v>543</v>
      </c>
      <c r="D71" s="61">
        <v>5</v>
      </c>
      <c r="E71" s="367"/>
      <c r="F71" s="367"/>
      <c r="G71" s="367"/>
      <c r="H71" s="367"/>
      <c r="I71" s="367"/>
      <c r="J71" s="367">
        <v>1</v>
      </c>
      <c r="K71" s="367">
        <v>1</v>
      </c>
      <c r="L71" s="367"/>
      <c r="M71" s="367"/>
      <c r="N71" s="367">
        <v>3</v>
      </c>
      <c r="O71" s="366">
        <f t="shared" si="34"/>
        <v>5</v>
      </c>
      <c r="P71" s="364"/>
      <c r="Q71" s="364"/>
      <c r="R71" s="366">
        <f t="shared" si="35"/>
        <v>5</v>
      </c>
      <c r="S71" s="365">
        <f t="shared" si="17"/>
        <v>1</v>
      </c>
      <c r="T71" s="364"/>
      <c r="U71" s="365">
        <f t="shared" si="9"/>
        <v>0</v>
      </c>
      <c r="V71" s="366">
        <f t="shared" si="36"/>
        <v>5</v>
      </c>
      <c r="W71" s="365">
        <f t="shared" si="10"/>
        <v>1</v>
      </c>
      <c r="X71" s="364"/>
      <c r="Y71" s="364"/>
      <c r="Z71" s="364"/>
      <c r="AA71" s="364"/>
      <c r="AB71" s="364"/>
      <c r="AC71" s="366">
        <f t="shared" si="37"/>
        <v>5</v>
      </c>
      <c r="AD71" s="365">
        <f t="shared" si="18"/>
        <v>1</v>
      </c>
      <c r="AE71" s="364"/>
    </row>
    <row r="72" spans="1:31" x14ac:dyDescent="0.25">
      <c r="A72" s="369">
        <v>60</v>
      </c>
      <c r="B72" s="364">
        <v>130403</v>
      </c>
      <c r="C72" s="379" t="s">
        <v>542</v>
      </c>
      <c r="D72" s="61">
        <v>19</v>
      </c>
      <c r="E72" s="367">
        <v>8</v>
      </c>
      <c r="F72" s="367"/>
      <c r="G72" s="367"/>
      <c r="H72" s="367"/>
      <c r="I72" s="367"/>
      <c r="J72" s="367">
        <v>2</v>
      </c>
      <c r="K72" s="367"/>
      <c r="L72" s="367"/>
      <c r="M72" s="367"/>
      <c r="N72" s="367">
        <v>4</v>
      </c>
      <c r="O72" s="366">
        <f t="shared" si="34"/>
        <v>14</v>
      </c>
      <c r="P72" s="364">
        <v>1</v>
      </c>
      <c r="Q72" s="364"/>
      <c r="R72" s="366">
        <f t="shared" si="35"/>
        <v>14</v>
      </c>
      <c r="S72" s="365">
        <f t="shared" si="17"/>
        <v>0.73684210526315785</v>
      </c>
      <c r="T72" s="364">
        <v>1</v>
      </c>
      <c r="U72" s="365">
        <f t="shared" si="9"/>
        <v>7.1428571428571425E-2</v>
      </c>
      <c r="V72" s="366">
        <f t="shared" si="36"/>
        <v>13</v>
      </c>
      <c r="W72" s="365">
        <f t="shared" si="10"/>
        <v>0.9285714285714286</v>
      </c>
      <c r="X72" s="364">
        <v>4</v>
      </c>
      <c r="Y72" s="364">
        <v>1</v>
      </c>
      <c r="Z72" s="364"/>
      <c r="AA72" s="364"/>
      <c r="AB72" s="364"/>
      <c r="AC72" s="366">
        <f t="shared" si="37"/>
        <v>19</v>
      </c>
      <c r="AD72" s="365">
        <f t="shared" si="18"/>
        <v>1</v>
      </c>
      <c r="AE72" s="364"/>
    </row>
    <row r="73" spans="1:31" ht="22.5" x14ac:dyDescent="0.25">
      <c r="A73" s="369">
        <v>61</v>
      </c>
      <c r="B73" s="364">
        <v>130404</v>
      </c>
      <c r="C73" s="368" t="s">
        <v>671</v>
      </c>
      <c r="D73" s="61">
        <v>26</v>
      </c>
      <c r="E73" s="367">
        <v>12</v>
      </c>
      <c r="F73" s="367"/>
      <c r="G73" s="367"/>
      <c r="H73" s="367"/>
      <c r="I73" s="367"/>
      <c r="J73" s="367">
        <v>2</v>
      </c>
      <c r="K73" s="367"/>
      <c r="L73" s="367"/>
      <c r="M73" s="367"/>
      <c r="N73" s="367">
        <v>5</v>
      </c>
      <c r="O73" s="366">
        <f t="shared" si="34"/>
        <v>19</v>
      </c>
      <c r="P73" s="364"/>
      <c r="Q73" s="364"/>
      <c r="R73" s="366">
        <f t="shared" si="35"/>
        <v>19</v>
      </c>
      <c r="S73" s="365">
        <f t="shared" si="17"/>
        <v>0.73076923076923073</v>
      </c>
      <c r="T73" s="364"/>
      <c r="U73" s="365">
        <f t="shared" si="9"/>
        <v>0</v>
      </c>
      <c r="V73" s="366">
        <f t="shared" si="36"/>
        <v>19</v>
      </c>
      <c r="W73" s="365">
        <f t="shared" si="10"/>
        <v>1</v>
      </c>
      <c r="X73" s="364">
        <v>5</v>
      </c>
      <c r="Y73" s="364"/>
      <c r="Z73" s="364">
        <v>1</v>
      </c>
      <c r="AA73" s="364"/>
      <c r="AB73" s="364"/>
      <c r="AC73" s="366">
        <f t="shared" si="37"/>
        <v>25</v>
      </c>
      <c r="AD73" s="365">
        <f t="shared" si="18"/>
        <v>0.96153846153846156</v>
      </c>
      <c r="AE73" s="364"/>
    </row>
    <row r="74" spans="1:31" x14ac:dyDescent="0.25">
      <c r="A74" s="369">
        <v>62</v>
      </c>
      <c r="B74" s="364">
        <v>130406</v>
      </c>
      <c r="C74" s="50" t="s">
        <v>655</v>
      </c>
      <c r="D74" s="372">
        <v>7</v>
      </c>
      <c r="E74" s="367">
        <v>5</v>
      </c>
      <c r="F74" s="367"/>
      <c r="G74" s="367"/>
      <c r="H74" s="367"/>
      <c r="I74" s="367"/>
      <c r="J74" s="367"/>
      <c r="K74" s="367"/>
      <c r="L74" s="367"/>
      <c r="M74" s="367"/>
      <c r="N74" s="367"/>
      <c r="O74" s="366">
        <f t="shared" si="34"/>
        <v>5</v>
      </c>
      <c r="P74" s="364"/>
      <c r="Q74" s="364"/>
      <c r="R74" s="366">
        <f t="shared" si="35"/>
        <v>5</v>
      </c>
      <c r="S74" s="365">
        <f t="shared" si="17"/>
        <v>0.7142857142857143</v>
      </c>
      <c r="T74" s="364"/>
      <c r="U74" s="365">
        <f t="shared" si="9"/>
        <v>0</v>
      </c>
      <c r="V74" s="366">
        <f t="shared" si="36"/>
        <v>5</v>
      </c>
      <c r="W74" s="365">
        <f t="shared" si="10"/>
        <v>1</v>
      </c>
      <c r="X74" s="364">
        <v>1</v>
      </c>
      <c r="Y74" s="364">
        <v>1</v>
      </c>
      <c r="Z74" s="364"/>
      <c r="AA74" s="364"/>
      <c r="AB74" s="364"/>
      <c r="AC74" s="366">
        <f t="shared" si="37"/>
        <v>7</v>
      </c>
      <c r="AD74" s="365">
        <f t="shared" si="18"/>
        <v>1</v>
      </c>
      <c r="AE74" s="364"/>
    </row>
    <row r="75" spans="1:31" x14ac:dyDescent="0.25">
      <c r="A75" s="369">
        <v>63</v>
      </c>
      <c r="B75" s="364">
        <v>130500</v>
      </c>
      <c r="C75" s="378" t="s">
        <v>541</v>
      </c>
      <c r="D75" s="372">
        <v>29</v>
      </c>
      <c r="E75" s="367">
        <v>18</v>
      </c>
      <c r="F75" s="367"/>
      <c r="G75" s="367"/>
      <c r="H75" s="367"/>
      <c r="I75" s="367"/>
      <c r="J75" s="367"/>
      <c r="K75" s="367"/>
      <c r="L75" s="367"/>
      <c r="M75" s="367"/>
      <c r="N75" s="367">
        <v>2</v>
      </c>
      <c r="O75" s="366">
        <f t="shared" si="34"/>
        <v>20</v>
      </c>
      <c r="P75" s="364">
        <v>14</v>
      </c>
      <c r="Q75" s="364"/>
      <c r="R75" s="366">
        <f t="shared" si="35"/>
        <v>20</v>
      </c>
      <c r="S75" s="365">
        <f t="shared" si="17"/>
        <v>0.68965517241379315</v>
      </c>
      <c r="T75" s="364"/>
      <c r="U75" s="365">
        <f t="shared" si="9"/>
        <v>0</v>
      </c>
      <c r="V75" s="366">
        <f t="shared" si="36"/>
        <v>20</v>
      </c>
      <c r="W75" s="365">
        <f t="shared" si="10"/>
        <v>1</v>
      </c>
      <c r="X75" s="364">
        <v>2</v>
      </c>
      <c r="Y75" s="364">
        <v>9</v>
      </c>
      <c r="Z75" s="364"/>
      <c r="AA75" s="364"/>
      <c r="AB75" s="364"/>
      <c r="AC75" s="366">
        <f t="shared" si="37"/>
        <v>31</v>
      </c>
      <c r="AD75" s="365">
        <f t="shared" si="18"/>
        <v>1.0689655172413792</v>
      </c>
      <c r="AE75" s="364"/>
    </row>
    <row r="76" spans="1:31" x14ac:dyDescent="0.25">
      <c r="A76" s="369">
        <v>64</v>
      </c>
      <c r="B76" s="364">
        <v>140106</v>
      </c>
      <c r="C76" s="373" t="s">
        <v>540</v>
      </c>
      <c r="D76" s="374">
        <v>25</v>
      </c>
      <c r="E76" s="367"/>
      <c r="F76" s="367"/>
      <c r="G76" s="367"/>
      <c r="H76" s="367"/>
      <c r="I76" s="367"/>
      <c r="J76" s="367">
        <v>4</v>
      </c>
      <c r="K76" s="367">
        <v>6</v>
      </c>
      <c r="L76" s="367"/>
      <c r="M76" s="367"/>
      <c r="N76" s="367">
        <v>2</v>
      </c>
      <c r="O76" s="366">
        <f t="shared" si="34"/>
        <v>12</v>
      </c>
      <c r="P76" s="364"/>
      <c r="Q76" s="364"/>
      <c r="R76" s="366">
        <f t="shared" si="35"/>
        <v>12</v>
      </c>
      <c r="S76" s="365">
        <f t="shared" ref="S76:S103" si="38">R76/D76</f>
        <v>0.48</v>
      </c>
      <c r="T76" s="364"/>
      <c r="U76" s="365">
        <f t="shared" si="9"/>
        <v>0</v>
      </c>
      <c r="V76" s="366">
        <f t="shared" si="36"/>
        <v>12</v>
      </c>
      <c r="W76" s="365">
        <f t="shared" si="10"/>
        <v>1</v>
      </c>
      <c r="X76" s="364">
        <v>9</v>
      </c>
      <c r="Y76" s="364">
        <v>1</v>
      </c>
      <c r="Z76" s="364">
        <v>3</v>
      </c>
      <c r="AA76" s="364"/>
      <c r="AB76" s="364"/>
      <c r="AC76" s="366">
        <f t="shared" si="37"/>
        <v>25</v>
      </c>
      <c r="AD76" s="365">
        <f t="shared" ref="AD76:AD103" si="39">AC76/D76</f>
        <v>1</v>
      </c>
      <c r="AE76" s="364"/>
    </row>
    <row r="77" spans="1:31" x14ac:dyDescent="0.25">
      <c r="A77" s="369">
        <v>65</v>
      </c>
      <c r="B77" s="364">
        <v>140211</v>
      </c>
      <c r="C77" s="373" t="s">
        <v>668</v>
      </c>
      <c r="D77" s="374">
        <v>61</v>
      </c>
      <c r="E77" s="367">
        <v>14</v>
      </c>
      <c r="F77" s="367"/>
      <c r="G77" s="367">
        <v>3</v>
      </c>
      <c r="H77" s="367">
        <v>1</v>
      </c>
      <c r="I77" s="367"/>
      <c r="J77" s="367">
        <v>3</v>
      </c>
      <c r="K77" s="367">
        <v>12</v>
      </c>
      <c r="L77" s="367"/>
      <c r="M77" s="367"/>
      <c r="N77" s="367">
        <v>12</v>
      </c>
      <c r="O77" s="366">
        <f t="shared" si="34"/>
        <v>45</v>
      </c>
      <c r="P77" s="364">
        <v>1</v>
      </c>
      <c r="Q77" s="364"/>
      <c r="R77" s="366">
        <f t="shared" si="35"/>
        <v>45</v>
      </c>
      <c r="S77" s="365">
        <f t="shared" si="38"/>
        <v>0.73770491803278693</v>
      </c>
      <c r="T77" s="364">
        <v>1</v>
      </c>
      <c r="U77" s="365">
        <f t="shared" si="9"/>
        <v>2.2222222222222223E-2</v>
      </c>
      <c r="V77" s="366">
        <f t="shared" si="36"/>
        <v>44</v>
      </c>
      <c r="W77" s="365">
        <f t="shared" si="10"/>
        <v>0.97777777777777775</v>
      </c>
      <c r="X77" s="364">
        <v>12</v>
      </c>
      <c r="Y77" s="364">
        <v>2</v>
      </c>
      <c r="Z77" s="364">
        <v>2</v>
      </c>
      <c r="AA77" s="364"/>
      <c r="AB77" s="364"/>
      <c r="AC77" s="366">
        <f t="shared" si="37"/>
        <v>61</v>
      </c>
      <c r="AD77" s="365">
        <f t="shared" si="39"/>
        <v>1</v>
      </c>
      <c r="AE77" s="364"/>
    </row>
    <row r="78" spans="1:31" x14ac:dyDescent="0.25">
      <c r="A78" s="369">
        <v>66</v>
      </c>
      <c r="B78" s="364">
        <v>140601</v>
      </c>
      <c r="C78" s="377" t="s">
        <v>539</v>
      </c>
      <c r="D78" s="61">
        <v>18</v>
      </c>
      <c r="E78" s="367">
        <v>8</v>
      </c>
      <c r="F78" s="367"/>
      <c r="G78" s="367"/>
      <c r="H78" s="367"/>
      <c r="I78" s="367"/>
      <c r="J78" s="367"/>
      <c r="K78" s="367">
        <v>3</v>
      </c>
      <c r="L78" s="367"/>
      <c r="M78" s="367">
        <v>2</v>
      </c>
      <c r="N78" s="367"/>
      <c r="O78" s="366">
        <f t="shared" si="34"/>
        <v>13</v>
      </c>
      <c r="P78" s="364"/>
      <c r="Q78" s="364"/>
      <c r="R78" s="366">
        <f t="shared" si="35"/>
        <v>13</v>
      </c>
      <c r="S78" s="365">
        <f t="shared" si="38"/>
        <v>0.72222222222222221</v>
      </c>
      <c r="T78" s="364"/>
      <c r="U78" s="365">
        <f t="shared" si="9"/>
        <v>0</v>
      </c>
      <c r="V78" s="366">
        <f t="shared" si="36"/>
        <v>13</v>
      </c>
      <c r="W78" s="365">
        <f t="shared" si="10"/>
        <v>1</v>
      </c>
      <c r="X78" s="364">
        <v>4</v>
      </c>
      <c r="Y78" s="364">
        <v>1</v>
      </c>
      <c r="Z78" s="364"/>
      <c r="AA78" s="364"/>
      <c r="AB78" s="364"/>
      <c r="AC78" s="366">
        <f t="shared" si="37"/>
        <v>18</v>
      </c>
      <c r="AD78" s="365">
        <f t="shared" si="39"/>
        <v>1</v>
      </c>
      <c r="AE78" s="364"/>
    </row>
    <row r="79" spans="1:31" ht="24" customHeight="1" x14ac:dyDescent="0.25">
      <c r="A79" s="369">
        <v>67</v>
      </c>
      <c r="B79" s="364">
        <v>140604</v>
      </c>
      <c r="C79" s="376" t="s">
        <v>538</v>
      </c>
      <c r="D79" s="61">
        <v>6</v>
      </c>
      <c r="E79" s="367"/>
      <c r="F79" s="367"/>
      <c r="G79" s="367"/>
      <c r="H79" s="367"/>
      <c r="I79" s="367"/>
      <c r="J79" s="367"/>
      <c r="K79" s="367"/>
      <c r="L79" s="367"/>
      <c r="M79" s="367"/>
      <c r="N79" s="367">
        <v>4</v>
      </c>
      <c r="O79" s="366">
        <f t="shared" si="34"/>
        <v>4</v>
      </c>
      <c r="P79" s="364">
        <v>1</v>
      </c>
      <c r="Q79" s="364"/>
      <c r="R79" s="366">
        <f t="shared" si="35"/>
        <v>4</v>
      </c>
      <c r="S79" s="365">
        <f t="shared" si="38"/>
        <v>0.66666666666666663</v>
      </c>
      <c r="T79" s="364"/>
      <c r="U79" s="365">
        <f t="shared" ref="U79:U103" si="40">T79/R79</f>
        <v>0</v>
      </c>
      <c r="V79" s="366">
        <f t="shared" si="36"/>
        <v>4</v>
      </c>
      <c r="W79" s="365">
        <f t="shared" ref="W79:W103" si="41">V79/R79</f>
        <v>1</v>
      </c>
      <c r="X79" s="364">
        <v>2</v>
      </c>
      <c r="Y79" s="364"/>
      <c r="Z79" s="364"/>
      <c r="AA79" s="364"/>
      <c r="AB79" s="364"/>
      <c r="AC79" s="366">
        <f t="shared" si="37"/>
        <v>6</v>
      </c>
      <c r="AD79" s="365">
        <f t="shared" si="39"/>
        <v>1</v>
      </c>
      <c r="AE79" s="364"/>
    </row>
    <row r="80" spans="1:31" ht="22.5" x14ac:dyDescent="0.25">
      <c r="A80" s="369">
        <v>68</v>
      </c>
      <c r="B80" s="364">
        <v>150202</v>
      </c>
      <c r="C80" s="371" t="s">
        <v>537</v>
      </c>
      <c r="D80" s="61">
        <v>22</v>
      </c>
      <c r="E80" s="367">
        <v>1</v>
      </c>
      <c r="F80" s="367"/>
      <c r="G80" s="367"/>
      <c r="H80" s="367"/>
      <c r="I80" s="367"/>
      <c r="J80" s="367"/>
      <c r="K80" s="367">
        <v>3</v>
      </c>
      <c r="L80" s="367"/>
      <c r="M80" s="367">
        <v>1</v>
      </c>
      <c r="N80" s="367">
        <v>9</v>
      </c>
      <c r="O80" s="366">
        <f t="shared" si="34"/>
        <v>14</v>
      </c>
      <c r="P80" s="364"/>
      <c r="Q80" s="364"/>
      <c r="R80" s="366">
        <f t="shared" si="35"/>
        <v>14</v>
      </c>
      <c r="S80" s="365">
        <f t="shared" si="38"/>
        <v>0.63636363636363635</v>
      </c>
      <c r="T80" s="364"/>
      <c r="U80" s="365">
        <f t="shared" si="40"/>
        <v>0</v>
      </c>
      <c r="V80" s="366">
        <f t="shared" si="36"/>
        <v>14</v>
      </c>
      <c r="W80" s="365">
        <f t="shared" si="41"/>
        <v>1</v>
      </c>
      <c r="X80" s="364">
        <v>8</v>
      </c>
      <c r="Y80" s="364"/>
      <c r="Z80" s="364"/>
      <c r="AA80" s="364"/>
      <c r="AB80" s="364"/>
      <c r="AC80" s="366">
        <f t="shared" si="37"/>
        <v>22</v>
      </c>
      <c r="AD80" s="365">
        <f t="shared" si="39"/>
        <v>1</v>
      </c>
      <c r="AE80" s="364"/>
    </row>
    <row r="81" spans="1:31" x14ac:dyDescent="0.25">
      <c r="A81" s="369">
        <v>69</v>
      </c>
      <c r="B81" s="364">
        <v>150402</v>
      </c>
      <c r="C81" s="368" t="s">
        <v>536</v>
      </c>
      <c r="D81" s="61">
        <v>30</v>
      </c>
      <c r="E81" s="367">
        <v>20</v>
      </c>
      <c r="F81" s="367"/>
      <c r="G81" s="367"/>
      <c r="H81" s="367">
        <v>1</v>
      </c>
      <c r="I81" s="367"/>
      <c r="J81" s="367">
        <v>1</v>
      </c>
      <c r="K81" s="367"/>
      <c r="L81" s="367"/>
      <c r="M81" s="367"/>
      <c r="N81" s="367">
        <v>2</v>
      </c>
      <c r="O81" s="366">
        <f t="shared" si="34"/>
        <v>24</v>
      </c>
      <c r="P81" s="364"/>
      <c r="Q81" s="364"/>
      <c r="R81" s="366">
        <f t="shared" si="35"/>
        <v>24</v>
      </c>
      <c r="S81" s="365">
        <f t="shared" si="38"/>
        <v>0.8</v>
      </c>
      <c r="T81" s="364">
        <v>1</v>
      </c>
      <c r="U81" s="365">
        <f t="shared" si="40"/>
        <v>4.1666666666666664E-2</v>
      </c>
      <c r="V81" s="366">
        <f t="shared" si="36"/>
        <v>23</v>
      </c>
      <c r="W81" s="365">
        <f t="shared" si="41"/>
        <v>0.95833333333333337</v>
      </c>
      <c r="X81" s="364">
        <v>6</v>
      </c>
      <c r="Y81" s="364"/>
      <c r="Z81" s="364"/>
      <c r="AA81" s="364"/>
      <c r="AB81" s="364"/>
      <c r="AC81" s="366">
        <f t="shared" si="37"/>
        <v>30</v>
      </c>
      <c r="AD81" s="365">
        <f t="shared" si="39"/>
        <v>1</v>
      </c>
      <c r="AE81" s="364"/>
    </row>
    <row r="82" spans="1:31" ht="22.5" x14ac:dyDescent="0.25">
      <c r="A82" s="369">
        <v>70</v>
      </c>
      <c r="B82" s="364">
        <v>190205</v>
      </c>
      <c r="C82" s="375" t="s">
        <v>535</v>
      </c>
      <c r="D82" s="61">
        <v>15</v>
      </c>
      <c r="E82" s="367">
        <v>1</v>
      </c>
      <c r="F82" s="367"/>
      <c r="G82" s="367"/>
      <c r="H82" s="367">
        <v>3</v>
      </c>
      <c r="I82" s="367"/>
      <c r="J82" s="367"/>
      <c r="K82" s="367"/>
      <c r="L82" s="367"/>
      <c r="M82" s="367"/>
      <c r="N82" s="367">
        <v>2</v>
      </c>
      <c r="O82" s="366">
        <f t="shared" si="34"/>
        <v>6</v>
      </c>
      <c r="P82" s="364"/>
      <c r="Q82" s="364"/>
      <c r="R82" s="366">
        <f t="shared" si="35"/>
        <v>6</v>
      </c>
      <c r="S82" s="365">
        <f t="shared" si="38"/>
        <v>0.4</v>
      </c>
      <c r="T82" s="364">
        <v>1</v>
      </c>
      <c r="U82" s="365">
        <f t="shared" si="40"/>
        <v>0.16666666666666666</v>
      </c>
      <c r="V82" s="366">
        <f t="shared" si="36"/>
        <v>5</v>
      </c>
      <c r="W82" s="365">
        <f t="shared" si="41"/>
        <v>0.83333333333333337</v>
      </c>
      <c r="X82" s="364">
        <v>9</v>
      </c>
      <c r="Y82" s="364"/>
      <c r="Z82" s="364"/>
      <c r="AA82" s="364"/>
      <c r="AB82" s="364"/>
      <c r="AC82" s="366">
        <f t="shared" si="37"/>
        <v>15</v>
      </c>
      <c r="AD82" s="365">
        <f t="shared" si="39"/>
        <v>1</v>
      </c>
      <c r="AE82" s="364"/>
    </row>
    <row r="83" spans="1:31" x14ac:dyDescent="0.25">
      <c r="A83" s="369">
        <v>71</v>
      </c>
      <c r="B83" s="364">
        <v>190601</v>
      </c>
      <c r="C83" s="375" t="s">
        <v>534</v>
      </c>
      <c r="D83" s="61">
        <v>11</v>
      </c>
      <c r="E83" s="367"/>
      <c r="F83" s="367"/>
      <c r="G83" s="367"/>
      <c r="H83" s="367">
        <v>1</v>
      </c>
      <c r="I83" s="367"/>
      <c r="J83" s="367">
        <v>2</v>
      </c>
      <c r="K83" s="367"/>
      <c r="L83" s="367"/>
      <c r="M83" s="367"/>
      <c r="N83" s="367">
        <v>4</v>
      </c>
      <c r="O83" s="366">
        <f t="shared" si="34"/>
        <v>7</v>
      </c>
      <c r="P83" s="364"/>
      <c r="Q83" s="364"/>
      <c r="R83" s="366">
        <f t="shared" si="35"/>
        <v>7</v>
      </c>
      <c r="S83" s="365">
        <f t="shared" si="38"/>
        <v>0.63636363636363635</v>
      </c>
      <c r="T83" s="364">
        <v>1</v>
      </c>
      <c r="U83" s="365">
        <f t="shared" si="40"/>
        <v>0.14285714285714285</v>
      </c>
      <c r="V83" s="366">
        <f t="shared" si="36"/>
        <v>6</v>
      </c>
      <c r="W83" s="365">
        <f t="shared" si="41"/>
        <v>0.8571428571428571</v>
      </c>
      <c r="X83" s="364">
        <v>3</v>
      </c>
      <c r="Y83" s="364">
        <v>1</v>
      </c>
      <c r="Z83" s="364"/>
      <c r="AA83" s="364"/>
      <c r="AB83" s="364"/>
      <c r="AC83" s="366">
        <f>SUM(R83,X83:AB83)</f>
        <v>11</v>
      </c>
      <c r="AD83" s="365">
        <f t="shared" si="39"/>
        <v>1</v>
      </c>
      <c r="AE83" s="364"/>
    </row>
    <row r="84" spans="1:31" ht="22.5" x14ac:dyDescent="0.25">
      <c r="A84" s="369">
        <v>72</v>
      </c>
      <c r="B84" s="364">
        <v>190603</v>
      </c>
      <c r="C84" s="375" t="s">
        <v>533</v>
      </c>
      <c r="D84" s="61">
        <v>13</v>
      </c>
      <c r="E84" s="367"/>
      <c r="F84" s="367"/>
      <c r="G84" s="367"/>
      <c r="H84" s="367">
        <v>1</v>
      </c>
      <c r="I84" s="367"/>
      <c r="J84" s="367">
        <v>2</v>
      </c>
      <c r="K84" s="367"/>
      <c r="L84" s="367"/>
      <c r="M84" s="367"/>
      <c r="N84" s="367">
        <v>3</v>
      </c>
      <c r="O84" s="366">
        <f t="shared" si="34"/>
        <v>6</v>
      </c>
      <c r="P84" s="364"/>
      <c r="Q84" s="364"/>
      <c r="R84" s="366">
        <f t="shared" si="35"/>
        <v>6</v>
      </c>
      <c r="S84" s="365">
        <f t="shared" si="38"/>
        <v>0.46153846153846156</v>
      </c>
      <c r="T84" s="364">
        <v>3</v>
      </c>
      <c r="U84" s="365">
        <f t="shared" si="40"/>
        <v>0.5</v>
      </c>
      <c r="V84" s="366">
        <f t="shared" si="36"/>
        <v>3</v>
      </c>
      <c r="W84" s="365">
        <f t="shared" si="41"/>
        <v>0.5</v>
      </c>
      <c r="X84" s="364">
        <v>4</v>
      </c>
      <c r="Y84" s="364">
        <v>1</v>
      </c>
      <c r="Z84" s="364">
        <v>2</v>
      </c>
      <c r="AA84" s="364"/>
      <c r="AB84" s="364"/>
      <c r="AC84" s="366">
        <f>SUM(R84,X84:AA84)</f>
        <v>13</v>
      </c>
      <c r="AD84" s="365">
        <f t="shared" si="39"/>
        <v>1</v>
      </c>
      <c r="AE84" s="364"/>
    </row>
    <row r="85" spans="1:31" x14ac:dyDescent="0.25">
      <c r="A85" s="369">
        <v>73</v>
      </c>
      <c r="B85" s="364">
        <v>210301</v>
      </c>
      <c r="C85" s="373" t="s">
        <v>667</v>
      </c>
      <c r="D85" s="61">
        <v>18</v>
      </c>
      <c r="E85" s="367">
        <v>1</v>
      </c>
      <c r="F85" s="367"/>
      <c r="G85" s="367"/>
      <c r="H85" s="367">
        <v>1</v>
      </c>
      <c r="I85" s="367"/>
      <c r="J85" s="367">
        <v>1</v>
      </c>
      <c r="K85" s="367"/>
      <c r="L85" s="367">
        <v>1</v>
      </c>
      <c r="M85" s="367">
        <v>1</v>
      </c>
      <c r="N85" s="367">
        <v>7</v>
      </c>
      <c r="O85" s="366">
        <f t="shared" si="34"/>
        <v>12</v>
      </c>
      <c r="P85" s="364">
        <v>1</v>
      </c>
      <c r="Q85" s="364"/>
      <c r="R85" s="366">
        <f t="shared" si="35"/>
        <v>12</v>
      </c>
      <c r="S85" s="365">
        <f t="shared" si="38"/>
        <v>0.66666666666666663</v>
      </c>
      <c r="T85" s="364"/>
      <c r="U85" s="365">
        <f t="shared" si="40"/>
        <v>0</v>
      </c>
      <c r="V85" s="366">
        <f t="shared" si="36"/>
        <v>12</v>
      </c>
      <c r="W85" s="365">
        <f t="shared" si="41"/>
        <v>1</v>
      </c>
      <c r="X85" s="364">
        <v>4</v>
      </c>
      <c r="Y85" s="364">
        <v>1</v>
      </c>
      <c r="Z85" s="364">
        <v>1</v>
      </c>
      <c r="AA85" s="364"/>
      <c r="AB85" s="364"/>
      <c r="AC85" s="366">
        <f>SUM(R85,X85:AA85)</f>
        <v>18</v>
      </c>
      <c r="AD85" s="365">
        <f t="shared" si="39"/>
        <v>1</v>
      </c>
      <c r="AE85" s="364"/>
    </row>
    <row r="86" spans="1:31" x14ac:dyDescent="0.25">
      <c r="A86" s="369">
        <v>74</v>
      </c>
      <c r="B86" s="364" t="s">
        <v>657</v>
      </c>
      <c r="C86" s="282" t="s">
        <v>656</v>
      </c>
      <c r="D86" s="61">
        <v>19</v>
      </c>
      <c r="E86" s="367"/>
      <c r="F86" s="367"/>
      <c r="G86" s="367"/>
      <c r="H86" s="367">
        <v>1</v>
      </c>
      <c r="I86" s="367"/>
      <c r="J86" s="367">
        <v>1</v>
      </c>
      <c r="K86" s="367"/>
      <c r="L86" s="367"/>
      <c r="M86" s="367">
        <v>4</v>
      </c>
      <c r="N86" s="367">
        <v>4</v>
      </c>
      <c r="O86" s="366">
        <f t="shared" ref="O86" si="42">SUM(E86:N86)</f>
        <v>10</v>
      </c>
      <c r="P86" s="364"/>
      <c r="Q86" s="364"/>
      <c r="R86" s="366">
        <f t="shared" ref="R86" si="43">O86+Q86</f>
        <v>10</v>
      </c>
      <c r="S86" s="365">
        <f t="shared" si="38"/>
        <v>0.52631578947368418</v>
      </c>
      <c r="T86" s="364"/>
      <c r="U86" s="365">
        <f t="shared" si="40"/>
        <v>0</v>
      </c>
      <c r="V86" s="366">
        <f t="shared" ref="V86" si="44">R86-T86</f>
        <v>10</v>
      </c>
      <c r="W86" s="365">
        <f t="shared" si="41"/>
        <v>1</v>
      </c>
      <c r="X86" s="364">
        <v>8</v>
      </c>
      <c r="Y86" s="364"/>
      <c r="Z86" s="364">
        <v>1</v>
      </c>
      <c r="AA86" s="364"/>
      <c r="AB86" s="364"/>
      <c r="AC86" s="366">
        <f t="shared" ref="AC86:AC89" si="45">SUM(R86,X86:AA86)</f>
        <v>19</v>
      </c>
      <c r="AD86" s="365">
        <f t="shared" si="39"/>
        <v>1</v>
      </c>
      <c r="AE86" s="364"/>
    </row>
    <row r="87" spans="1:31" ht="22.5" x14ac:dyDescent="0.25">
      <c r="A87" s="369">
        <v>75</v>
      </c>
      <c r="B87" s="364">
        <v>210404</v>
      </c>
      <c r="C87" s="371" t="s">
        <v>532</v>
      </c>
      <c r="D87" s="61">
        <v>22</v>
      </c>
      <c r="E87" s="367"/>
      <c r="F87" s="367"/>
      <c r="G87" s="367"/>
      <c r="H87" s="367">
        <v>1</v>
      </c>
      <c r="I87" s="367"/>
      <c r="J87" s="367"/>
      <c r="K87" s="367"/>
      <c r="L87" s="367"/>
      <c r="M87" s="367">
        <v>2</v>
      </c>
      <c r="N87" s="367">
        <v>9</v>
      </c>
      <c r="O87" s="366">
        <f>SUM(E87:N87)</f>
        <v>12</v>
      </c>
      <c r="P87" s="364"/>
      <c r="Q87" s="364"/>
      <c r="R87" s="366">
        <f>O87+Q87</f>
        <v>12</v>
      </c>
      <c r="S87" s="365">
        <f t="shared" si="38"/>
        <v>0.54545454545454541</v>
      </c>
      <c r="T87" s="364">
        <v>1</v>
      </c>
      <c r="U87" s="365">
        <f t="shared" si="40"/>
        <v>8.3333333333333329E-2</v>
      </c>
      <c r="V87" s="366">
        <f>R87-T87</f>
        <v>11</v>
      </c>
      <c r="W87" s="365">
        <f t="shared" si="41"/>
        <v>0.91666666666666663</v>
      </c>
      <c r="X87" s="364">
        <v>7</v>
      </c>
      <c r="Y87" s="364">
        <v>1</v>
      </c>
      <c r="Z87" s="364">
        <v>2</v>
      </c>
      <c r="AA87" s="364"/>
      <c r="AB87" s="364"/>
      <c r="AC87" s="366">
        <f t="shared" si="45"/>
        <v>22</v>
      </c>
      <c r="AD87" s="365">
        <f t="shared" si="39"/>
        <v>1</v>
      </c>
      <c r="AE87" s="364"/>
    </row>
    <row r="88" spans="1:31" ht="33.75" x14ac:dyDescent="0.25">
      <c r="A88" s="369">
        <v>76</v>
      </c>
      <c r="B88" s="364">
        <v>230105</v>
      </c>
      <c r="C88" s="371" t="s">
        <v>531</v>
      </c>
      <c r="D88" s="61">
        <v>29</v>
      </c>
      <c r="E88" s="367"/>
      <c r="F88" s="367">
        <v>1</v>
      </c>
      <c r="G88" s="367"/>
      <c r="H88" s="367"/>
      <c r="I88" s="367"/>
      <c r="J88" s="367">
        <v>1</v>
      </c>
      <c r="K88" s="367"/>
      <c r="L88" s="367">
        <v>1</v>
      </c>
      <c r="M88" s="367"/>
      <c r="N88" s="367">
        <v>13</v>
      </c>
      <c r="O88" s="366">
        <f>SUM(E88:N88)</f>
        <v>16</v>
      </c>
      <c r="P88" s="364"/>
      <c r="Q88" s="364"/>
      <c r="R88" s="366">
        <f>O88+Q88</f>
        <v>16</v>
      </c>
      <c r="S88" s="365">
        <f t="shared" si="38"/>
        <v>0.55172413793103448</v>
      </c>
      <c r="T88" s="364"/>
      <c r="U88" s="365">
        <f t="shared" si="40"/>
        <v>0</v>
      </c>
      <c r="V88" s="366">
        <f>R88-T88</f>
        <v>16</v>
      </c>
      <c r="W88" s="365">
        <f t="shared" si="41"/>
        <v>1</v>
      </c>
      <c r="X88" s="364">
        <v>12</v>
      </c>
      <c r="Y88" s="364"/>
      <c r="Z88" s="364">
        <v>1</v>
      </c>
      <c r="AA88" s="364"/>
      <c r="AB88" s="364"/>
      <c r="AC88" s="366">
        <f t="shared" si="45"/>
        <v>29</v>
      </c>
      <c r="AD88" s="365">
        <f t="shared" si="39"/>
        <v>1</v>
      </c>
      <c r="AE88" s="364"/>
    </row>
    <row r="89" spans="1:31" x14ac:dyDescent="0.25">
      <c r="A89" s="369">
        <v>77</v>
      </c>
      <c r="B89" s="364" t="s">
        <v>659</v>
      </c>
      <c r="C89" s="283" t="s">
        <v>658</v>
      </c>
      <c r="D89" s="61">
        <v>17</v>
      </c>
      <c r="E89" s="367"/>
      <c r="F89" s="367">
        <v>1</v>
      </c>
      <c r="G89" s="367"/>
      <c r="H89" s="367"/>
      <c r="I89" s="367"/>
      <c r="J89" s="367"/>
      <c r="K89" s="367"/>
      <c r="L89" s="367"/>
      <c r="M89" s="367"/>
      <c r="N89" s="367"/>
      <c r="O89" s="366">
        <f>SUM(E89:N89)</f>
        <v>1</v>
      </c>
      <c r="P89" s="364"/>
      <c r="Q89" s="364"/>
      <c r="R89" s="366">
        <f>O89+Q89</f>
        <v>1</v>
      </c>
      <c r="S89" s="365">
        <f t="shared" si="38"/>
        <v>5.8823529411764705E-2</v>
      </c>
      <c r="T89" s="364"/>
      <c r="U89" s="365">
        <f t="shared" si="40"/>
        <v>0</v>
      </c>
      <c r="V89" s="366">
        <f>R89-T89</f>
        <v>1</v>
      </c>
      <c r="W89" s="365">
        <f t="shared" si="41"/>
        <v>1</v>
      </c>
      <c r="X89" s="364">
        <v>1</v>
      </c>
      <c r="Y89" s="364">
        <v>13</v>
      </c>
      <c r="Z89" s="364">
        <v>2</v>
      </c>
      <c r="AA89" s="364"/>
      <c r="AB89" s="364"/>
      <c r="AC89" s="366">
        <f t="shared" si="45"/>
        <v>17</v>
      </c>
      <c r="AD89" s="365">
        <f t="shared" si="39"/>
        <v>1</v>
      </c>
      <c r="AE89" s="364"/>
    </row>
    <row r="90" spans="1:31" x14ac:dyDescent="0.25">
      <c r="A90" s="369">
        <v>78</v>
      </c>
      <c r="B90" s="364">
        <v>250403</v>
      </c>
      <c r="C90" s="371" t="s">
        <v>530</v>
      </c>
      <c r="D90" s="61">
        <v>19</v>
      </c>
      <c r="E90" s="367"/>
      <c r="F90" s="367"/>
      <c r="G90" s="367">
        <v>1</v>
      </c>
      <c r="H90" s="367"/>
      <c r="I90" s="367"/>
      <c r="J90" s="367"/>
      <c r="K90" s="367"/>
      <c r="L90" s="367"/>
      <c r="M90" s="367"/>
      <c r="N90" s="367">
        <v>14</v>
      </c>
      <c r="O90" s="366">
        <f t="shared" ref="O90:O98" si="46">SUM(E90:N90)</f>
        <v>15</v>
      </c>
      <c r="P90" s="364"/>
      <c r="Q90" s="364"/>
      <c r="R90" s="366">
        <f t="shared" ref="R90:R98" si="47">O90+Q90</f>
        <v>15</v>
      </c>
      <c r="S90" s="365">
        <f t="shared" si="38"/>
        <v>0.78947368421052633</v>
      </c>
      <c r="T90" s="364"/>
      <c r="U90" s="365">
        <f t="shared" si="40"/>
        <v>0</v>
      </c>
      <c r="V90" s="366">
        <f t="shared" ref="V90:V98" si="48">R90-T90</f>
        <v>15</v>
      </c>
      <c r="W90" s="365">
        <f t="shared" si="41"/>
        <v>1</v>
      </c>
      <c r="X90" s="364">
        <v>4</v>
      </c>
      <c r="Y90" s="364"/>
      <c r="Z90" s="364"/>
      <c r="AA90" s="364"/>
      <c r="AB90" s="364"/>
      <c r="AC90" s="366">
        <f t="shared" ref="AC90:AC99" si="49">SUM(R90,X90:AA90)</f>
        <v>19</v>
      </c>
      <c r="AD90" s="365">
        <f t="shared" si="39"/>
        <v>1</v>
      </c>
      <c r="AE90" s="364"/>
    </row>
    <row r="91" spans="1:31" ht="22.5" x14ac:dyDescent="0.25">
      <c r="A91" s="369">
        <v>79</v>
      </c>
      <c r="B91" s="364">
        <v>261002</v>
      </c>
      <c r="C91" s="373" t="s">
        <v>529</v>
      </c>
      <c r="D91" s="61">
        <v>32</v>
      </c>
      <c r="E91" s="367">
        <v>6</v>
      </c>
      <c r="F91" s="367"/>
      <c r="G91" s="367"/>
      <c r="H91" s="367"/>
      <c r="I91" s="367"/>
      <c r="J91" s="367">
        <v>3</v>
      </c>
      <c r="K91" s="367"/>
      <c r="L91" s="367"/>
      <c r="M91" s="367"/>
      <c r="N91" s="367">
        <v>19</v>
      </c>
      <c r="O91" s="366">
        <f t="shared" si="46"/>
        <v>28</v>
      </c>
      <c r="P91" s="364"/>
      <c r="Q91" s="364"/>
      <c r="R91" s="366">
        <f t="shared" si="47"/>
        <v>28</v>
      </c>
      <c r="S91" s="365">
        <f t="shared" si="38"/>
        <v>0.875</v>
      </c>
      <c r="T91" s="364">
        <v>1</v>
      </c>
      <c r="U91" s="365">
        <f t="shared" si="40"/>
        <v>3.5714285714285712E-2</v>
      </c>
      <c r="V91" s="366">
        <f t="shared" si="48"/>
        <v>27</v>
      </c>
      <c r="W91" s="365">
        <f t="shared" si="41"/>
        <v>0.9642857142857143</v>
      </c>
      <c r="X91" s="364">
        <v>1</v>
      </c>
      <c r="Y91" s="364">
        <v>1</v>
      </c>
      <c r="Z91" s="364">
        <v>2</v>
      </c>
      <c r="AA91" s="364"/>
      <c r="AB91" s="364"/>
      <c r="AC91" s="366">
        <f t="shared" si="49"/>
        <v>32</v>
      </c>
      <c r="AD91" s="365">
        <f t="shared" si="39"/>
        <v>1</v>
      </c>
      <c r="AE91" s="364"/>
    </row>
    <row r="92" spans="1:31" ht="18.75" customHeight="1" x14ac:dyDescent="0.25">
      <c r="A92" s="369">
        <v>80</v>
      </c>
      <c r="B92" s="364">
        <v>270102</v>
      </c>
      <c r="C92" s="408" t="s">
        <v>528</v>
      </c>
      <c r="D92" s="61">
        <v>70</v>
      </c>
      <c r="E92" s="367">
        <v>3</v>
      </c>
      <c r="F92" s="367">
        <v>1</v>
      </c>
      <c r="G92" s="367">
        <v>27</v>
      </c>
      <c r="H92" s="367"/>
      <c r="I92" s="367"/>
      <c r="J92" s="367">
        <v>1</v>
      </c>
      <c r="K92" s="367">
        <v>3</v>
      </c>
      <c r="L92" s="367"/>
      <c r="M92" s="367"/>
      <c r="N92" s="367">
        <v>20</v>
      </c>
      <c r="O92" s="366">
        <f t="shared" si="46"/>
        <v>55</v>
      </c>
      <c r="P92" s="364">
        <v>4</v>
      </c>
      <c r="Q92" s="364"/>
      <c r="R92" s="366">
        <f t="shared" si="47"/>
        <v>55</v>
      </c>
      <c r="S92" s="365">
        <f t="shared" si="38"/>
        <v>0.7857142857142857</v>
      </c>
      <c r="T92" s="364">
        <v>4</v>
      </c>
      <c r="U92" s="365">
        <f t="shared" si="40"/>
        <v>7.2727272727272724E-2</v>
      </c>
      <c r="V92" s="366">
        <f t="shared" si="48"/>
        <v>51</v>
      </c>
      <c r="W92" s="365">
        <f t="shared" si="41"/>
        <v>0.92727272727272725</v>
      </c>
      <c r="X92" s="364">
        <v>10</v>
      </c>
      <c r="Y92" s="364"/>
      <c r="Z92" s="364">
        <v>4</v>
      </c>
      <c r="AA92" s="364"/>
      <c r="AB92" s="364"/>
      <c r="AC92" s="366">
        <f t="shared" si="49"/>
        <v>69</v>
      </c>
      <c r="AD92" s="365">
        <f t="shared" si="39"/>
        <v>0.98571428571428577</v>
      </c>
      <c r="AE92" s="364"/>
    </row>
    <row r="93" spans="1:31" x14ac:dyDescent="0.25">
      <c r="A93" s="369">
        <v>81</v>
      </c>
      <c r="B93" s="364">
        <v>270105</v>
      </c>
      <c r="C93" s="371" t="s">
        <v>672</v>
      </c>
      <c r="D93" s="61">
        <v>19</v>
      </c>
      <c r="E93" s="367"/>
      <c r="F93" s="367"/>
      <c r="G93" s="367">
        <v>7</v>
      </c>
      <c r="H93" s="367"/>
      <c r="I93" s="367"/>
      <c r="J93" s="367">
        <v>1</v>
      </c>
      <c r="K93" s="367">
        <v>1</v>
      </c>
      <c r="L93" s="367"/>
      <c r="M93" s="367"/>
      <c r="N93" s="367">
        <v>5</v>
      </c>
      <c r="O93" s="366">
        <f t="shared" si="46"/>
        <v>14</v>
      </c>
      <c r="P93" s="364"/>
      <c r="Q93" s="364"/>
      <c r="R93" s="366">
        <f t="shared" si="47"/>
        <v>14</v>
      </c>
      <c r="S93" s="365">
        <f t="shared" si="38"/>
        <v>0.73684210526315785</v>
      </c>
      <c r="T93" s="364"/>
      <c r="U93" s="365">
        <f t="shared" si="40"/>
        <v>0</v>
      </c>
      <c r="V93" s="366">
        <f t="shared" si="48"/>
        <v>14</v>
      </c>
      <c r="W93" s="365">
        <f t="shared" si="41"/>
        <v>1</v>
      </c>
      <c r="X93" s="364">
        <v>1</v>
      </c>
      <c r="Y93" s="364">
        <v>1</v>
      </c>
      <c r="Z93" s="364">
        <v>3</v>
      </c>
      <c r="AA93" s="364"/>
      <c r="AB93" s="364"/>
      <c r="AC93" s="366">
        <f t="shared" si="49"/>
        <v>19</v>
      </c>
      <c r="AD93" s="365">
        <f t="shared" si="39"/>
        <v>1</v>
      </c>
      <c r="AE93" s="364"/>
    </row>
    <row r="94" spans="1:31" ht="22.5" x14ac:dyDescent="0.25">
      <c r="A94" s="369">
        <v>82</v>
      </c>
      <c r="B94" s="364">
        <v>270106</v>
      </c>
      <c r="C94" s="371" t="s">
        <v>673</v>
      </c>
      <c r="D94" s="61">
        <v>13</v>
      </c>
      <c r="E94" s="367"/>
      <c r="F94" s="367"/>
      <c r="G94" s="367">
        <v>6</v>
      </c>
      <c r="H94" s="367"/>
      <c r="I94" s="367"/>
      <c r="J94" s="367"/>
      <c r="K94" s="367"/>
      <c r="L94" s="367"/>
      <c r="M94" s="367"/>
      <c r="N94" s="367">
        <v>6</v>
      </c>
      <c r="O94" s="366">
        <f t="shared" si="46"/>
        <v>12</v>
      </c>
      <c r="P94" s="364"/>
      <c r="Q94" s="364"/>
      <c r="R94" s="366">
        <f t="shared" si="47"/>
        <v>12</v>
      </c>
      <c r="S94" s="365">
        <f t="shared" si="38"/>
        <v>0.92307692307692313</v>
      </c>
      <c r="T94" s="364"/>
      <c r="U94" s="365">
        <f t="shared" si="40"/>
        <v>0</v>
      </c>
      <c r="V94" s="366">
        <f t="shared" si="48"/>
        <v>12</v>
      </c>
      <c r="W94" s="365">
        <f t="shared" si="41"/>
        <v>1</v>
      </c>
      <c r="X94" s="364"/>
      <c r="Y94" s="364">
        <v>1</v>
      </c>
      <c r="Z94" s="364"/>
      <c r="AA94" s="364"/>
      <c r="AB94" s="364"/>
      <c r="AC94" s="366">
        <f t="shared" si="49"/>
        <v>13</v>
      </c>
      <c r="AD94" s="365">
        <f t="shared" si="39"/>
        <v>1</v>
      </c>
      <c r="AE94" s="364"/>
    </row>
    <row r="95" spans="1:31" x14ac:dyDescent="0.25">
      <c r="A95" s="369">
        <v>83</v>
      </c>
      <c r="B95" s="364">
        <v>270109</v>
      </c>
      <c r="C95" s="370" t="s">
        <v>674</v>
      </c>
      <c r="D95" s="61">
        <v>28</v>
      </c>
      <c r="E95" s="367">
        <v>2</v>
      </c>
      <c r="F95" s="367"/>
      <c r="G95" s="367">
        <v>7</v>
      </c>
      <c r="H95" s="367"/>
      <c r="I95" s="367"/>
      <c r="J95" s="367"/>
      <c r="K95" s="367">
        <v>1</v>
      </c>
      <c r="L95" s="367"/>
      <c r="M95" s="367"/>
      <c r="N95" s="367">
        <v>12</v>
      </c>
      <c r="O95" s="366">
        <f t="shared" si="46"/>
        <v>22</v>
      </c>
      <c r="P95" s="364">
        <v>1</v>
      </c>
      <c r="Q95" s="364"/>
      <c r="R95" s="366">
        <f t="shared" si="47"/>
        <v>22</v>
      </c>
      <c r="S95" s="365">
        <f t="shared" si="38"/>
        <v>0.7857142857142857</v>
      </c>
      <c r="T95" s="364"/>
      <c r="U95" s="365">
        <f t="shared" si="40"/>
        <v>0</v>
      </c>
      <c r="V95" s="366">
        <f t="shared" si="48"/>
        <v>22</v>
      </c>
      <c r="W95" s="365">
        <f t="shared" si="41"/>
        <v>1</v>
      </c>
      <c r="X95" s="364">
        <v>4</v>
      </c>
      <c r="Y95" s="364"/>
      <c r="Z95" s="364">
        <v>2</v>
      </c>
      <c r="AA95" s="364"/>
      <c r="AB95" s="364"/>
      <c r="AC95" s="366">
        <f t="shared" si="49"/>
        <v>28</v>
      </c>
      <c r="AD95" s="365">
        <f t="shared" si="39"/>
        <v>1</v>
      </c>
      <c r="AE95" s="364"/>
    </row>
    <row r="96" spans="1:31" x14ac:dyDescent="0.25">
      <c r="A96" s="369">
        <v>84</v>
      </c>
      <c r="B96" s="364">
        <v>270112</v>
      </c>
      <c r="C96" s="368" t="s">
        <v>527</v>
      </c>
      <c r="D96" s="61">
        <v>15</v>
      </c>
      <c r="E96" s="367"/>
      <c r="F96" s="367"/>
      <c r="G96" s="367">
        <v>2</v>
      </c>
      <c r="H96" s="367"/>
      <c r="I96" s="367"/>
      <c r="J96" s="367"/>
      <c r="K96" s="367">
        <v>5</v>
      </c>
      <c r="L96" s="367"/>
      <c r="M96" s="367"/>
      <c r="N96" s="367">
        <v>4</v>
      </c>
      <c r="O96" s="366">
        <f t="shared" si="46"/>
        <v>11</v>
      </c>
      <c r="P96" s="364"/>
      <c r="Q96" s="364"/>
      <c r="R96" s="366">
        <f t="shared" si="47"/>
        <v>11</v>
      </c>
      <c r="S96" s="365">
        <f t="shared" si="38"/>
        <v>0.73333333333333328</v>
      </c>
      <c r="T96" s="364"/>
      <c r="U96" s="365">
        <f t="shared" si="40"/>
        <v>0</v>
      </c>
      <c r="V96" s="366">
        <f t="shared" si="48"/>
        <v>11</v>
      </c>
      <c r="W96" s="365">
        <f t="shared" si="41"/>
        <v>1</v>
      </c>
      <c r="X96" s="364">
        <v>2</v>
      </c>
      <c r="Y96" s="364"/>
      <c r="Z96" s="364">
        <v>2</v>
      </c>
      <c r="AA96" s="364"/>
      <c r="AB96" s="364"/>
      <c r="AC96" s="366">
        <f t="shared" si="49"/>
        <v>15</v>
      </c>
      <c r="AD96" s="365">
        <f t="shared" si="39"/>
        <v>1</v>
      </c>
      <c r="AE96" s="364"/>
    </row>
    <row r="97" spans="1:31" x14ac:dyDescent="0.25">
      <c r="A97" s="369">
        <v>85</v>
      </c>
      <c r="B97" s="364">
        <v>270115</v>
      </c>
      <c r="C97" s="368" t="s">
        <v>526</v>
      </c>
      <c r="D97" s="61">
        <v>41</v>
      </c>
      <c r="E97" s="367">
        <v>2</v>
      </c>
      <c r="F97" s="367"/>
      <c r="G97" s="367">
        <v>10</v>
      </c>
      <c r="H97" s="367"/>
      <c r="I97" s="367"/>
      <c r="J97" s="367">
        <v>2</v>
      </c>
      <c r="K97" s="367">
        <v>1</v>
      </c>
      <c r="L97" s="367"/>
      <c r="M97" s="367"/>
      <c r="N97" s="367">
        <v>20</v>
      </c>
      <c r="O97" s="366">
        <f t="shared" si="46"/>
        <v>35</v>
      </c>
      <c r="P97" s="364"/>
      <c r="Q97" s="364"/>
      <c r="R97" s="366">
        <f t="shared" si="47"/>
        <v>35</v>
      </c>
      <c r="S97" s="365">
        <f t="shared" si="38"/>
        <v>0.85365853658536583</v>
      </c>
      <c r="T97" s="364"/>
      <c r="U97" s="365">
        <f t="shared" si="40"/>
        <v>0</v>
      </c>
      <c r="V97" s="366">
        <f t="shared" si="48"/>
        <v>35</v>
      </c>
      <c r="W97" s="365">
        <f t="shared" si="41"/>
        <v>1</v>
      </c>
      <c r="X97" s="364">
        <v>3</v>
      </c>
      <c r="Y97" s="364"/>
      <c r="Z97" s="364">
        <v>3</v>
      </c>
      <c r="AA97" s="364"/>
      <c r="AB97" s="364"/>
      <c r="AC97" s="366">
        <f t="shared" si="49"/>
        <v>41</v>
      </c>
      <c r="AD97" s="365">
        <f t="shared" si="39"/>
        <v>1</v>
      </c>
      <c r="AE97" s="364"/>
    </row>
    <row r="98" spans="1:31" x14ac:dyDescent="0.25">
      <c r="A98" s="369">
        <v>86</v>
      </c>
      <c r="B98" s="364">
        <v>270205</v>
      </c>
      <c r="C98" s="368" t="s">
        <v>525</v>
      </c>
      <c r="D98" s="61">
        <v>18</v>
      </c>
      <c r="E98" s="367"/>
      <c r="F98" s="367"/>
      <c r="G98" s="367">
        <v>5</v>
      </c>
      <c r="H98" s="367">
        <v>7</v>
      </c>
      <c r="I98" s="367"/>
      <c r="J98" s="367"/>
      <c r="K98" s="367"/>
      <c r="L98" s="367"/>
      <c r="M98" s="367"/>
      <c r="N98" s="367">
        <v>1</v>
      </c>
      <c r="O98" s="366">
        <f t="shared" si="46"/>
        <v>13</v>
      </c>
      <c r="P98" s="364"/>
      <c r="Q98" s="364"/>
      <c r="R98" s="366">
        <f t="shared" si="47"/>
        <v>13</v>
      </c>
      <c r="S98" s="365">
        <f t="shared" si="38"/>
        <v>0.72222222222222221</v>
      </c>
      <c r="T98" s="364"/>
      <c r="U98" s="365">
        <f t="shared" si="40"/>
        <v>0</v>
      </c>
      <c r="V98" s="366">
        <f t="shared" si="48"/>
        <v>13</v>
      </c>
      <c r="W98" s="365">
        <f t="shared" si="41"/>
        <v>1</v>
      </c>
      <c r="X98" s="364">
        <v>5</v>
      </c>
      <c r="Y98" s="364"/>
      <c r="Z98" s="364"/>
      <c r="AA98" s="364"/>
      <c r="AB98" s="364"/>
      <c r="AC98" s="366">
        <f t="shared" si="49"/>
        <v>18</v>
      </c>
      <c r="AD98" s="365">
        <f t="shared" si="39"/>
        <v>1</v>
      </c>
      <c r="AE98" s="364"/>
    </row>
    <row r="99" spans="1:31" x14ac:dyDescent="0.25">
      <c r="A99" s="369">
        <v>87</v>
      </c>
      <c r="B99" s="364" t="s">
        <v>660</v>
      </c>
      <c r="C99" s="50" t="s">
        <v>669</v>
      </c>
      <c r="D99" s="61">
        <v>18</v>
      </c>
      <c r="E99" s="367"/>
      <c r="F99" s="367"/>
      <c r="G99" s="367">
        <v>6</v>
      </c>
      <c r="H99" s="367"/>
      <c r="I99" s="367">
        <v>1</v>
      </c>
      <c r="J99" s="367">
        <v>1</v>
      </c>
      <c r="K99" s="367"/>
      <c r="L99" s="367"/>
      <c r="M99" s="367"/>
      <c r="N99" s="367">
        <v>3</v>
      </c>
      <c r="O99" s="366">
        <f t="shared" ref="O99" si="50">SUM(E99:N99)</f>
        <v>11</v>
      </c>
      <c r="P99" s="364"/>
      <c r="Q99" s="364"/>
      <c r="R99" s="366">
        <f t="shared" ref="R99" si="51">O99+Q99</f>
        <v>11</v>
      </c>
      <c r="S99" s="365">
        <f t="shared" si="38"/>
        <v>0.61111111111111116</v>
      </c>
      <c r="T99" s="364"/>
      <c r="U99" s="365">
        <f t="shared" si="40"/>
        <v>0</v>
      </c>
      <c r="V99" s="366">
        <f t="shared" ref="V99" si="52">R99-T99</f>
        <v>11</v>
      </c>
      <c r="W99" s="365">
        <f t="shared" si="41"/>
        <v>1</v>
      </c>
      <c r="X99" s="364">
        <v>4</v>
      </c>
      <c r="Y99" s="364"/>
      <c r="Z99" s="364">
        <v>3</v>
      </c>
      <c r="AA99" s="364"/>
      <c r="AB99" s="364"/>
      <c r="AC99" s="366">
        <f t="shared" si="49"/>
        <v>18</v>
      </c>
      <c r="AD99" s="365">
        <f t="shared" si="39"/>
        <v>1</v>
      </c>
      <c r="AE99" s="364"/>
    </row>
    <row r="100" spans="1:31" x14ac:dyDescent="0.25">
      <c r="A100" s="369">
        <v>88</v>
      </c>
      <c r="B100" s="364">
        <v>270302</v>
      </c>
      <c r="C100" s="368" t="s">
        <v>670</v>
      </c>
      <c r="D100" s="61">
        <v>16</v>
      </c>
      <c r="E100" s="367"/>
      <c r="F100" s="367"/>
      <c r="G100" s="367">
        <v>6</v>
      </c>
      <c r="H100" s="367"/>
      <c r="I100" s="367"/>
      <c r="J100" s="367"/>
      <c r="K100" s="367"/>
      <c r="L100" s="367"/>
      <c r="M100" s="367"/>
      <c r="N100" s="367">
        <v>4</v>
      </c>
      <c r="O100" s="366">
        <f>SUM(E100:N100)</f>
        <v>10</v>
      </c>
      <c r="P100" s="364"/>
      <c r="Q100" s="364"/>
      <c r="R100" s="366">
        <f>O100+Q100</f>
        <v>10</v>
      </c>
      <c r="S100" s="365">
        <f t="shared" si="38"/>
        <v>0.625</v>
      </c>
      <c r="T100" s="364"/>
      <c r="U100" s="365">
        <f t="shared" si="40"/>
        <v>0</v>
      </c>
      <c r="V100" s="366">
        <f>R100-T100</f>
        <v>10</v>
      </c>
      <c r="W100" s="365">
        <f t="shared" si="41"/>
        <v>1</v>
      </c>
      <c r="X100" s="364">
        <v>2</v>
      </c>
      <c r="Y100" s="364">
        <v>2</v>
      </c>
      <c r="Z100" s="364">
        <v>2</v>
      </c>
      <c r="AA100" s="364"/>
      <c r="AB100" s="364"/>
      <c r="AC100" s="366">
        <f>SUM(R100,X100:AA100)</f>
        <v>16</v>
      </c>
      <c r="AD100" s="365">
        <f t="shared" si="39"/>
        <v>1</v>
      </c>
      <c r="AE100" s="364"/>
    </row>
    <row r="101" spans="1:31" ht="22.5" x14ac:dyDescent="0.25">
      <c r="A101" s="369">
        <v>89</v>
      </c>
      <c r="B101" s="364">
        <v>280102</v>
      </c>
      <c r="C101" s="368" t="s">
        <v>524</v>
      </c>
      <c r="D101" s="61">
        <v>10</v>
      </c>
      <c r="E101" s="367">
        <v>1</v>
      </c>
      <c r="F101" s="367">
        <v>1</v>
      </c>
      <c r="G101" s="367"/>
      <c r="H101" s="367">
        <v>1</v>
      </c>
      <c r="I101" s="367"/>
      <c r="J101" s="367"/>
      <c r="K101" s="367">
        <v>1</v>
      </c>
      <c r="L101" s="367"/>
      <c r="M101" s="367"/>
      <c r="N101" s="367">
        <v>3</v>
      </c>
      <c r="O101" s="366">
        <f>SUM(E101:N101)</f>
        <v>7</v>
      </c>
      <c r="P101" s="364"/>
      <c r="Q101" s="364"/>
      <c r="R101" s="366">
        <f>O101+Q101</f>
        <v>7</v>
      </c>
      <c r="S101" s="365">
        <f t="shared" si="38"/>
        <v>0.7</v>
      </c>
      <c r="T101" s="364">
        <v>1</v>
      </c>
      <c r="U101" s="365">
        <f t="shared" si="40"/>
        <v>0.14285714285714285</v>
      </c>
      <c r="V101" s="366">
        <f>R101-T101</f>
        <v>6</v>
      </c>
      <c r="W101" s="365">
        <f t="shared" si="41"/>
        <v>0.8571428571428571</v>
      </c>
      <c r="X101" s="364"/>
      <c r="Y101" s="364"/>
      <c r="Z101" s="364">
        <v>3</v>
      </c>
      <c r="AA101" s="364"/>
      <c r="AB101" s="364"/>
      <c r="AC101" s="366">
        <f>SUM(R101,X101:AA101)</f>
        <v>10</v>
      </c>
      <c r="AD101" s="365">
        <f t="shared" si="39"/>
        <v>1</v>
      </c>
      <c r="AE101" s="364"/>
    </row>
    <row r="102" spans="1:31" x14ac:dyDescent="0.25">
      <c r="A102" s="369">
        <v>90</v>
      </c>
      <c r="B102" s="364">
        <v>280103</v>
      </c>
      <c r="C102" s="368" t="s">
        <v>523</v>
      </c>
      <c r="D102" s="61">
        <v>18</v>
      </c>
      <c r="E102" s="367">
        <v>1</v>
      </c>
      <c r="F102" s="367"/>
      <c r="G102" s="367"/>
      <c r="H102" s="367"/>
      <c r="I102" s="367"/>
      <c r="J102" s="367"/>
      <c r="K102" s="367"/>
      <c r="L102" s="367"/>
      <c r="M102" s="367"/>
      <c r="N102" s="367">
        <v>10</v>
      </c>
      <c r="O102" s="366">
        <f>SUM(E102:N102)</f>
        <v>11</v>
      </c>
      <c r="P102" s="364"/>
      <c r="Q102" s="364"/>
      <c r="R102" s="366">
        <f>O102+Q102</f>
        <v>11</v>
      </c>
      <c r="S102" s="365">
        <f t="shared" si="38"/>
        <v>0.61111111111111116</v>
      </c>
      <c r="T102" s="364"/>
      <c r="U102" s="365">
        <f t="shared" si="40"/>
        <v>0</v>
      </c>
      <c r="V102" s="366">
        <f>R102-T102</f>
        <v>11</v>
      </c>
      <c r="W102" s="365">
        <f t="shared" si="41"/>
        <v>1</v>
      </c>
      <c r="X102" s="364">
        <v>7</v>
      </c>
      <c r="Y102" s="364"/>
      <c r="Z102" s="364"/>
      <c r="AA102" s="364"/>
      <c r="AB102" s="364"/>
      <c r="AC102" s="366">
        <f>SUM(R102,X102:AA102)</f>
        <v>18</v>
      </c>
      <c r="AD102" s="365">
        <f t="shared" si="39"/>
        <v>1</v>
      </c>
      <c r="AE102" s="364"/>
    </row>
    <row r="103" spans="1:31" x14ac:dyDescent="0.25">
      <c r="A103" s="369">
        <v>91</v>
      </c>
      <c r="B103" s="364">
        <v>280104</v>
      </c>
      <c r="C103" s="368" t="s">
        <v>522</v>
      </c>
      <c r="D103" s="61">
        <v>10</v>
      </c>
      <c r="E103" s="367"/>
      <c r="F103" s="367"/>
      <c r="G103" s="367"/>
      <c r="H103" s="367"/>
      <c r="I103" s="367"/>
      <c r="J103" s="367"/>
      <c r="K103" s="367"/>
      <c r="L103" s="367"/>
      <c r="M103" s="367"/>
      <c r="N103" s="367">
        <v>4</v>
      </c>
      <c r="O103" s="366">
        <f>SUM(E103:N103)</f>
        <v>4</v>
      </c>
      <c r="P103" s="364"/>
      <c r="Q103" s="364"/>
      <c r="R103" s="366">
        <f>O103+Q103</f>
        <v>4</v>
      </c>
      <c r="S103" s="365">
        <f t="shared" si="38"/>
        <v>0.4</v>
      </c>
      <c r="T103" s="364"/>
      <c r="U103" s="365">
        <f t="shared" si="40"/>
        <v>0</v>
      </c>
      <c r="V103" s="366">
        <f>R103-T103</f>
        <v>4</v>
      </c>
      <c r="W103" s="365">
        <f t="shared" si="41"/>
        <v>1</v>
      </c>
      <c r="X103" s="364">
        <v>4</v>
      </c>
      <c r="Y103" s="364">
        <v>1</v>
      </c>
      <c r="Z103" s="364">
        <v>1</v>
      </c>
      <c r="AA103" s="364"/>
      <c r="AB103" s="364"/>
      <c r="AC103" s="366">
        <f>SUM(R103,X103:AA103)</f>
        <v>10</v>
      </c>
      <c r="AD103" s="365">
        <f t="shared" si="39"/>
        <v>1</v>
      </c>
      <c r="AE103" s="364"/>
    </row>
  </sheetData>
  <autoFilter ref="A11:AE103"/>
  <mergeCells count="34">
    <mergeCell ref="A4:AE4"/>
    <mergeCell ref="I5:R5"/>
    <mergeCell ref="I6:R6"/>
    <mergeCell ref="A7:A10"/>
    <mergeCell ref="B7:B10"/>
    <mergeCell ref="C7:C10"/>
    <mergeCell ref="D7:D10"/>
    <mergeCell ref="E7:W7"/>
    <mergeCell ref="X7:AD7"/>
    <mergeCell ref="AE7:AE10"/>
    <mergeCell ref="E8:E10"/>
    <mergeCell ref="F8:F10"/>
    <mergeCell ref="G8:G10"/>
    <mergeCell ref="H8:H10"/>
    <mergeCell ref="I8:I10"/>
    <mergeCell ref="M8:M10"/>
    <mergeCell ref="N8:N10"/>
    <mergeCell ref="O8:O10"/>
    <mergeCell ref="J8:J10"/>
    <mergeCell ref="K8:K10"/>
    <mergeCell ref="L8:L10"/>
    <mergeCell ref="Q8:Q10"/>
    <mergeCell ref="R8:W8"/>
    <mergeCell ref="P8:P10"/>
    <mergeCell ref="Y8:Y10"/>
    <mergeCell ref="Z8:Z10"/>
    <mergeCell ref="AC8:AC10"/>
    <mergeCell ref="AD8:AD10"/>
    <mergeCell ref="R9:R10"/>
    <mergeCell ref="S9:S10"/>
    <mergeCell ref="T9:W9"/>
    <mergeCell ref="AA8:AA10"/>
    <mergeCell ref="X8:X10"/>
    <mergeCell ref="AB8:AB10"/>
  </mergeCells>
  <pageMargins left="0.25" right="0.17" top="0.27" bottom="0.24" header="0.19" footer="0.16"/>
  <pageSetup paperSize="9" scale="5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7"/>
  <sheetViews>
    <sheetView zoomScale="70" zoomScaleNormal="70" workbookViewId="0">
      <selection activeCell="W30" sqref="W30"/>
    </sheetView>
  </sheetViews>
  <sheetFormatPr defaultRowHeight="15.75" x14ac:dyDescent="0.25"/>
  <cols>
    <col min="1" max="1" width="3.7109375" style="362" customWidth="1"/>
    <col min="2" max="2" width="17.140625" style="362" customWidth="1"/>
    <col min="3" max="3" width="32.85546875" style="362" customWidth="1"/>
    <col min="4" max="4" width="7.7109375" style="362" customWidth="1"/>
    <col min="5" max="14" width="5.7109375" style="363" customWidth="1"/>
    <col min="15" max="15" width="8" style="363" customWidth="1"/>
    <col min="16" max="17" width="5.7109375" style="362" customWidth="1"/>
    <col min="18" max="18" width="6.140625" style="362" customWidth="1"/>
    <col min="19" max="19" width="9.5703125" style="362" customWidth="1"/>
    <col min="20" max="20" width="6.7109375" style="362" customWidth="1"/>
    <col min="21" max="21" width="9" style="362" customWidth="1"/>
    <col min="22" max="22" width="5.7109375" style="363" customWidth="1"/>
    <col min="23" max="23" width="10.5703125" style="362" customWidth="1"/>
    <col min="24" max="28" width="5.7109375" style="362" customWidth="1"/>
    <col min="29" max="29" width="9.7109375" style="362" customWidth="1"/>
    <col min="30" max="30" width="9.5703125" style="362" customWidth="1"/>
    <col min="31" max="31" width="7.85546875" style="362" customWidth="1"/>
    <col min="32" max="16384" width="9.140625" style="362"/>
  </cols>
  <sheetData>
    <row r="1" spans="1:31" x14ac:dyDescent="0.25">
      <c r="AD1" s="397" t="s">
        <v>779</v>
      </c>
      <c r="AE1" s="397"/>
    </row>
    <row r="3" spans="1:31" ht="15.75" customHeight="1" x14ac:dyDescent="0.25">
      <c r="E3" s="362"/>
      <c r="F3" s="362"/>
      <c r="G3" s="362" t="s">
        <v>622</v>
      </c>
      <c r="H3" s="362"/>
      <c r="I3" s="362"/>
      <c r="J3" s="362"/>
      <c r="K3" s="362"/>
      <c r="L3" s="362"/>
      <c r="M3" s="362"/>
      <c r="N3" s="362"/>
      <c r="O3" s="362"/>
      <c r="V3" s="362"/>
    </row>
    <row r="4" spans="1:31" ht="31.5" customHeight="1" x14ac:dyDescent="0.25">
      <c r="A4" s="785" t="s">
        <v>675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  <c r="W4" s="785"/>
      <c r="X4" s="785"/>
      <c r="Y4" s="785"/>
      <c r="Z4" s="785"/>
      <c r="AA4" s="785"/>
      <c r="AB4" s="785"/>
      <c r="AC4" s="785"/>
      <c r="AD4" s="785"/>
      <c r="AE4" s="785"/>
    </row>
    <row r="5" spans="1:31" ht="31.5" customHeight="1" x14ac:dyDescent="0.25">
      <c r="A5" s="555"/>
      <c r="B5" s="555"/>
      <c r="C5" s="555"/>
      <c r="D5" s="555"/>
      <c r="E5" s="555"/>
      <c r="F5" s="555"/>
      <c r="G5" s="555"/>
      <c r="H5" s="555"/>
      <c r="I5" s="555"/>
      <c r="J5" s="700" t="s">
        <v>782</v>
      </c>
      <c r="K5" s="700"/>
      <c r="L5" s="700"/>
      <c r="M5" s="700"/>
      <c r="N5" s="700"/>
      <c r="O5" s="700"/>
      <c r="P5" s="700"/>
      <c r="Q5" s="700"/>
      <c r="R5" s="700"/>
      <c r="S5" s="700"/>
      <c r="T5" s="555"/>
      <c r="U5" s="555"/>
      <c r="V5" s="555"/>
      <c r="W5" s="555"/>
      <c r="X5" s="555"/>
      <c r="Y5" s="555"/>
      <c r="Z5" s="555"/>
      <c r="AA5" s="555"/>
      <c r="AB5" s="555"/>
      <c r="AC5" s="555"/>
      <c r="AD5" s="555"/>
      <c r="AE5" s="555"/>
    </row>
    <row r="6" spans="1:31" ht="15.75" customHeight="1" x14ac:dyDescent="0.25">
      <c r="A6" s="785" t="s">
        <v>469</v>
      </c>
      <c r="B6" s="785"/>
      <c r="C6" s="785"/>
      <c r="D6" s="785"/>
      <c r="E6" s="785"/>
      <c r="F6" s="785"/>
      <c r="G6" s="785"/>
      <c r="H6" s="785"/>
      <c r="I6" s="785"/>
      <c r="J6" s="785"/>
      <c r="K6" s="785"/>
      <c r="L6" s="785"/>
      <c r="M6" s="785"/>
      <c r="N6" s="785"/>
      <c r="O6" s="785"/>
      <c r="P6" s="785"/>
      <c r="Q6" s="785"/>
      <c r="R6" s="785"/>
      <c r="S6" s="785"/>
      <c r="T6" s="785"/>
      <c r="U6" s="785"/>
      <c r="V6" s="785"/>
      <c r="W6" s="785"/>
      <c r="X6" s="785"/>
      <c r="Y6" s="785"/>
      <c r="Z6" s="785"/>
      <c r="AA6" s="785"/>
      <c r="AB6" s="785"/>
      <c r="AC6" s="785"/>
      <c r="AD6" s="785"/>
      <c r="AE6" s="785"/>
    </row>
    <row r="8" spans="1:31" x14ac:dyDescent="0.25">
      <c r="A8" s="786" t="s">
        <v>221</v>
      </c>
      <c r="B8" s="786" t="s">
        <v>621</v>
      </c>
      <c r="C8" s="789" t="s">
        <v>620</v>
      </c>
      <c r="D8" s="795" t="s">
        <v>623</v>
      </c>
      <c r="E8" s="798" t="s">
        <v>369</v>
      </c>
      <c r="F8" s="799"/>
      <c r="G8" s="799"/>
      <c r="H8" s="799"/>
      <c r="I8" s="799"/>
      <c r="J8" s="799"/>
      <c r="K8" s="799"/>
      <c r="L8" s="799"/>
      <c r="M8" s="799"/>
      <c r="N8" s="799"/>
      <c r="O8" s="799"/>
      <c r="P8" s="799"/>
      <c r="Q8" s="799"/>
      <c r="R8" s="799"/>
      <c r="S8" s="799"/>
      <c r="T8" s="799"/>
      <c r="U8" s="799"/>
      <c r="V8" s="799"/>
      <c r="W8" s="800"/>
      <c r="X8" s="775" t="s">
        <v>618</v>
      </c>
      <c r="Y8" s="776"/>
      <c r="Z8" s="776"/>
      <c r="AA8" s="776"/>
      <c r="AB8" s="776"/>
      <c r="AC8" s="776"/>
      <c r="AD8" s="777"/>
      <c r="AE8" s="795" t="s">
        <v>374</v>
      </c>
    </row>
    <row r="9" spans="1:31" ht="15.75" customHeight="1" x14ac:dyDescent="0.25">
      <c r="A9" s="787"/>
      <c r="B9" s="787"/>
      <c r="C9" s="790"/>
      <c r="D9" s="796"/>
      <c r="E9" s="772" t="s">
        <v>617</v>
      </c>
      <c r="F9" s="784" t="s">
        <v>616</v>
      </c>
      <c r="G9" s="784" t="s">
        <v>615</v>
      </c>
      <c r="H9" s="784" t="s">
        <v>614</v>
      </c>
      <c r="I9" s="784" t="s">
        <v>613</v>
      </c>
      <c r="J9" s="784" t="s">
        <v>612</v>
      </c>
      <c r="K9" s="784" t="s">
        <v>611</v>
      </c>
      <c r="L9" s="784" t="s">
        <v>610</v>
      </c>
      <c r="M9" s="801" t="s">
        <v>609</v>
      </c>
      <c r="N9" s="772" t="s">
        <v>608</v>
      </c>
      <c r="O9" s="783" t="s">
        <v>607</v>
      </c>
      <c r="P9" s="782" t="s">
        <v>624</v>
      </c>
      <c r="Q9" s="773" t="s">
        <v>605</v>
      </c>
      <c r="R9" s="779" t="s">
        <v>364</v>
      </c>
      <c r="S9" s="780"/>
      <c r="T9" s="780"/>
      <c r="U9" s="780"/>
      <c r="V9" s="780"/>
      <c r="W9" s="781"/>
      <c r="X9" s="773" t="s">
        <v>604</v>
      </c>
      <c r="Y9" s="773" t="s">
        <v>603</v>
      </c>
      <c r="Z9" s="773" t="s">
        <v>354</v>
      </c>
      <c r="AA9" s="773" t="s">
        <v>602</v>
      </c>
      <c r="AB9" s="773" t="s">
        <v>601</v>
      </c>
      <c r="AC9" s="769" t="s">
        <v>600</v>
      </c>
      <c r="AD9" s="769" t="s">
        <v>599</v>
      </c>
      <c r="AE9" s="796"/>
    </row>
    <row r="10" spans="1:31" ht="15.75" customHeight="1" x14ac:dyDescent="0.25">
      <c r="A10" s="787"/>
      <c r="B10" s="787"/>
      <c r="C10" s="790"/>
      <c r="D10" s="796"/>
      <c r="E10" s="772"/>
      <c r="F10" s="784"/>
      <c r="G10" s="784"/>
      <c r="H10" s="784"/>
      <c r="I10" s="784"/>
      <c r="J10" s="784"/>
      <c r="K10" s="784"/>
      <c r="L10" s="784"/>
      <c r="M10" s="802"/>
      <c r="N10" s="772"/>
      <c r="O10" s="783"/>
      <c r="P10" s="782"/>
      <c r="Q10" s="778"/>
      <c r="R10" s="772" t="s">
        <v>625</v>
      </c>
      <c r="S10" s="773" t="s">
        <v>626</v>
      </c>
      <c r="T10" s="775" t="s">
        <v>596</v>
      </c>
      <c r="U10" s="776"/>
      <c r="V10" s="776"/>
      <c r="W10" s="777"/>
      <c r="X10" s="778"/>
      <c r="Y10" s="778"/>
      <c r="Z10" s="778"/>
      <c r="AA10" s="778"/>
      <c r="AB10" s="778"/>
      <c r="AC10" s="770"/>
      <c r="AD10" s="770"/>
      <c r="AE10" s="796"/>
    </row>
    <row r="11" spans="1:31" ht="189" x14ac:dyDescent="0.25">
      <c r="A11" s="788"/>
      <c r="B11" s="788"/>
      <c r="C11" s="791"/>
      <c r="D11" s="797"/>
      <c r="E11" s="772"/>
      <c r="F11" s="784"/>
      <c r="G11" s="784"/>
      <c r="H11" s="784"/>
      <c r="I11" s="784"/>
      <c r="J11" s="784"/>
      <c r="K11" s="784"/>
      <c r="L11" s="784"/>
      <c r="M11" s="803"/>
      <c r="N11" s="772"/>
      <c r="O11" s="783"/>
      <c r="P11" s="782"/>
      <c r="Q11" s="774"/>
      <c r="R11" s="772"/>
      <c r="S11" s="774"/>
      <c r="T11" s="394" t="s">
        <v>627</v>
      </c>
      <c r="U11" s="393" t="s">
        <v>628</v>
      </c>
      <c r="V11" s="393" t="s">
        <v>629</v>
      </c>
      <c r="W11" s="393" t="s">
        <v>630</v>
      </c>
      <c r="X11" s="774"/>
      <c r="Y11" s="774"/>
      <c r="Z11" s="774"/>
      <c r="AA11" s="774"/>
      <c r="AB11" s="774"/>
      <c r="AC11" s="771"/>
      <c r="AD11" s="771"/>
      <c r="AE11" s="797"/>
    </row>
    <row r="12" spans="1:31" x14ac:dyDescent="0.25">
      <c r="A12" s="369">
        <v>1</v>
      </c>
      <c r="B12" s="369">
        <v>2</v>
      </c>
      <c r="C12" s="369">
        <v>3</v>
      </c>
      <c r="D12" s="369">
        <v>4</v>
      </c>
      <c r="E12" s="369">
        <v>5</v>
      </c>
      <c r="F12" s="369">
        <v>6</v>
      </c>
      <c r="G12" s="369">
        <v>7</v>
      </c>
      <c r="H12" s="369">
        <v>8</v>
      </c>
      <c r="I12" s="369">
        <v>9</v>
      </c>
      <c r="J12" s="369">
        <v>10</v>
      </c>
      <c r="K12" s="369">
        <v>11</v>
      </c>
      <c r="L12" s="369">
        <v>12</v>
      </c>
      <c r="M12" s="369">
        <v>13</v>
      </c>
      <c r="N12" s="369">
        <v>14</v>
      </c>
      <c r="O12" s="369">
        <v>15</v>
      </c>
      <c r="P12" s="369">
        <v>16</v>
      </c>
      <c r="Q12" s="369">
        <v>17</v>
      </c>
      <c r="R12" s="369">
        <v>18</v>
      </c>
      <c r="S12" s="369">
        <v>19</v>
      </c>
      <c r="T12" s="369">
        <v>20</v>
      </c>
      <c r="U12" s="369">
        <v>21</v>
      </c>
      <c r="V12" s="369">
        <v>22</v>
      </c>
      <c r="W12" s="369">
        <v>23</v>
      </c>
      <c r="X12" s="369">
        <v>24</v>
      </c>
      <c r="Y12" s="369">
        <v>25</v>
      </c>
      <c r="Z12" s="369">
        <v>26</v>
      </c>
      <c r="AA12" s="369">
        <v>27</v>
      </c>
      <c r="AB12" s="369">
        <v>28</v>
      </c>
      <c r="AC12" s="369">
        <v>29</v>
      </c>
      <c r="AD12" s="369">
        <v>30</v>
      </c>
      <c r="AE12" s="369">
        <v>31</v>
      </c>
    </row>
    <row r="13" spans="1:31" x14ac:dyDescent="0.25">
      <c r="A13" s="392"/>
      <c r="B13" s="392"/>
      <c r="C13" s="391" t="s">
        <v>591</v>
      </c>
      <c r="D13" s="398">
        <f t="shared" ref="D13:N13" si="0">D14+D21</f>
        <v>209</v>
      </c>
      <c r="E13" s="398">
        <f t="shared" si="0"/>
        <v>5</v>
      </c>
      <c r="F13" s="398">
        <f t="shared" si="0"/>
        <v>5</v>
      </c>
      <c r="G13" s="398">
        <f t="shared" si="0"/>
        <v>4</v>
      </c>
      <c r="H13" s="398">
        <f t="shared" si="0"/>
        <v>0</v>
      </c>
      <c r="I13" s="398">
        <f t="shared" si="0"/>
        <v>1</v>
      </c>
      <c r="J13" s="398">
        <f t="shared" si="0"/>
        <v>6</v>
      </c>
      <c r="K13" s="398">
        <f t="shared" si="0"/>
        <v>11</v>
      </c>
      <c r="L13" s="398">
        <f t="shared" si="0"/>
        <v>1</v>
      </c>
      <c r="M13" s="398">
        <f t="shared" si="0"/>
        <v>1</v>
      </c>
      <c r="N13" s="398">
        <f t="shared" si="0"/>
        <v>84</v>
      </c>
      <c r="O13" s="398">
        <f>SUM(E13:N13)</f>
        <v>118</v>
      </c>
      <c r="P13" s="398">
        <f>P14+P21</f>
        <v>0</v>
      </c>
      <c r="Q13" s="398">
        <f>Q14+Q21</f>
        <v>0</v>
      </c>
      <c r="R13" s="398">
        <f>O13+Q13</f>
        <v>118</v>
      </c>
      <c r="S13" s="399">
        <f>R13/D13</f>
        <v>0.56459330143540665</v>
      </c>
      <c r="T13" s="398">
        <f>T14+T21</f>
        <v>6</v>
      </c>
      <c r="U13" s="399">
        <f>T13/R13</f>
        <v>5.0847457627118647E-2</v>
      </c>
      <c r="V13" s="398">
        <f>R13-T13</f>
        <v>112</v>
      </c>
      <c r="W13" s="399">
        <f t="shared" ref="W13:W20" si="1">V13/R13</f>
        <v>0.94915254237288138</v>
      </c>
      <c r="X13" s="398">
        <f>X14+X21</f>
        <v>31</v>
      </c>
      <c r="Y13" s="398">
        <f>Y14+Y21</f>
        <v>42</v>
      </c>
      <c r="Z13" s="398">
        <f>Z14+Z21</f>
        <v>12</v>
      </c>
      <c r="AA13" s="398">
        <f>AA14+AA21</f>
        <v>0</v>
      </c>
      <c r="AB13" s="398">
        <f>AB14+AB21</f>
        <v>0</v>
      </c>
      <c r="AC13" s="398">
        <f>SUM(R13,X13:AB13)</f>
        <v>203</v>
      </c>
      <c r="AD13" s="399">
        <f>AC13/D13</f>
        <v>0.9712918660287081</v>
      </c>
      <c r="AE13" s="398">
        <f>D13-AC13</f>
        <v>6</v>
      </c>
    </row>
    <row r="14" spans="1:31" s="401" customFormat="1" x14ac:dyDescent="0.25">
      <c r="A14" s="391"/>
      <c r="B14" s="391"/>
      <c r="C14" s="400" t="s">
        <v>631</v>
      </c>
      <c r="D14" s="391">
        <f t="shared" ref="D14:N14" si="2">SUM(D15:D20)</f>
        <v>141</v>
      </c>
      <c r="E14" s="391">
        <f t="shared" si="2"/>
        <v>4</v>
      </c>
      <c r="F14" s="391">
        <f t="shared" si="2"/>
        <v>2</v>
      </c>
      <c r="G14" s="391">
        <f t="shared" si="2"/>
        <v>1</v>
      </c>
      <c r="H14" s="391">
        <f t="shared" si="2"/>
        <v>0</v>
      </c>
      <c r="I14" s="391">
        <f t="shared" si="2"/>
        <v>1</v>
      </c>
      <c r="J14" s="391">
        <f t="shared" si="2"/>
        <v>6</v>
      </c>
      <c r="K14" s="391">
        <f t="shared" si="2"/>
        <v>6</v>
      </c>
      <c r="L14" s="391">
        <f t="shared" si="2"/>
        <v>0</v>
      </c>
      <c r="M14" s="391">
        <f t="shared" si="2"/>
        <v>1</v>
      </c>
      <c r="N14" s="391">
        <f t="shared" si="2"/>
        <v>55</v>
      </c>
      <c r="O14" s="398">
        <f t="shared" ref="O14:O25" si="3">SUM(E14:N14)</f>
        <v>76</v>
      </c>
      <c r="P14" s="391">
        <f>SUM(P15:P20)</f>
        <v>0</v>
      </c>
      <c r="Q14" s="391">
        <f>SUM(Q15:Q20)</f>
        <v>0</v>
      </c>
      <c r="R14" s="398">
        <f t="shared" ref="R14:R25" si="4">O14+Q14</f>
        <v>76</v>
      </c>
      <c r="S14" s="399">
        <f t="shared" ref="S14:S25" si="5">R14/D14</f>
        <v>0.53900709219858156</v>
      </c>
      <c r="T14" s="391">
        <f>SUM(T15:T20)</f>
        <v>6</v>
      </c>
      <c r="U14" s="399">
        <f t="shared" ref="U14:U25" si="6">T14/R14</f>
        <v>7.8947368421052627E-2</v>
      </c>
      <c r="V14" s="391">
        <f>SUM(V15:V20)</f>
        <v>70</v>
      </c>
      <c r="W14" s="399">
        <f t="shared" si="1"/>
        <v>0.92105263157894735</v>
      </c>
      <c r="X14" s="391">
        <f>SUM(X15:X20)</f>
        <v>19</v>
      </c>
      <c r="Y14" s="391">
        <f>SUM(Y15:Y20)</f>
        <v>30</v>
      </c>
      <c r="Z14" s="391">
        <f>SUM(Z15:Z20)</f>
        <v>10</v>
      </c>
      <c r="AA14" s="391">
        <f>SUM(AA15:AA20)</f>
        <v>0</v>
      </c>
      <c r="AB14" s="391">
        <f>SUM(AB15:AB20)</f>
        <v>0</v>
      </c>
      <c r="AC14" s="398">
        <f>SUM(R14,X14:AB14)</f>
        <v>135</v>
      </c>
      <c r="AD14" s="399">
        <f t="shared" ref="AD14:AD25" si="7">AC14/D14</f>
        <v>0.95744680851063835</v>
      </c>
      <c r="AE14" s="391">
        <f>SUM(AE15:AE20)</f>
        <v>6</v>
      </c>
    </row>
    <row r="15" spans="1:31" x14ac:dyDescent="0.25">
      <c r="A15" s="369">
        <v>2</v>
      </c>
      <c r="B15" s="407" t="s">
        <v>661</v>
      </c>
      <c r="C15" s="403" t="s">
        <v>637</v>
      </c>
      <c r="D15" s="414">
        <v>42</v>
      </c>
      <c r="E15" s="369">
        <v>1</v>
      </c>
      <c r="F15" s="369"/>
      <c r="G15" s="369"/>
      <c r="H15" s="369"/>
      <c r="I15" s="369"/>
      <c r="J15" s="369"/>
      <c r="K15" s="369"/>
      <c r="L15" s="369"/>
      <c r="M15" s="369"/>
      <c r="N15" s="369">
        <v>20</v>
      </c>
      <c r="O15" s="398">
        <f t="shared" ref="O15:O20" si="8">SUM(E15:N15)</f>
        <v>21</v>
      </c>
      <c r="P15" s="369"/>
      <c r="Q15" s="369"/>
      <c r="R15" s="398">
        <f t="shared" ref="R15:R20" si="9">O15+Q15</f>
        <v>21</v>
      </c>
      <c r="S15" s="399">
        <f t="shared" ref="S15:S20" si="10">R15/D15</f>
        <v>0.5</v>
      </c>
      <c r="T15" s="369">
        <v>4</v>
      </c>
      <c r="U15" s="399">
        <f t="shared" ref="U15:U20" si="11">T15/R15</f>
        <v>0.19047619047619047</v>
      </c>
      <c r="V15" s="398">
        <f t="shared" ref="V15:V20" si="12">R15-T15</f>
        <v>17</v>
      </c>
      <c r="W15" s="399">
        <f t="shared" si="1"/>
        <v>0.80952380952380953</v>
      </c>
      <c r="X15" s="369">
        <v>11</v>
      </c>
      <c r="Y15" s="369">
        <v>1</v>
      </c>
      <c r="Z15" s="369">
        <v>3</v>
      </c>
      <c r="AA15" s="369"/>
      <c r="AB15" s="369"/>
      <c r="AC15" s="398">
        <f>SUM(R15,X15:AA15)</f>
        <v>36</v>
      </c>
      <c r="AD15" s="399">
        <f t="shared" ref="AD15:AD20" si="13">AC15/D15</f>
        <v>0.8571428571428571</v>
      </c>
      <c r="AE15" s="369">
        <v>6</v>
      </c>
    </row>
    <row r="16" spans="1:31" x14ac:dyDescent="0.25">
      <c r="A16" s="369">
        <v>3</v>
      </c>
      <c r="B16" s="369">
        <v>150203</v>
      </c>
      <c r="C16" s="402" t="s">
        <v>632</v>
      </c>
      <c r="D16" s="414">
        <v>15</v>
      </c>
      <c r="E16" s="369">
        <v>3</v>
      </c>
      <c r="F16" s="369"/>
      <c r="G16" s="369">
        <v>1</v>
      </c>
      <c r="H16" s="369"/>
      <c r="I16" s="369"/>
      <c r="J16" s="369">
        <v>2</v>
      </c>
      <c r="K16" s="369"/>
      <c r="L16" s="369"/>
      <c r="M16" s="369"/>
      <c r="N16" s="369">
        <v>4</v>
      </c>
      <c r="O16" s="398">
        <f t="shared" si="8"/>
        <v>10</v>
      </c>
      <c r="P16" s="369"/>
      <c r="Q16" s="369"/>
      <c r="R16" s="398">
        <f t="shared" si="9"/>
        <v>10</v>
      </c>
      <c r="S16" s="399">
        <f t="shared" si="10"/>
        <v>0.66666666666666663</v>
      </c>
      <c r="T16" s="369"/>
      <c r="U16" s="399">
        <f t="shared" si="11"/>
        <v>0</v>
      </c>
      <c r="V16" s="398">
        <f t="shared" si="12"/>
        <v>10</v>
      </c>
      <c r="W16" s="399">
        <f t="shared" si="1"/>
        <v>1</v>
      </c>
      <c r="X16" s="369">
        <v>3</v>
      </c>
      <c r="Y16" s="369"/>
      <c r="Z16" s="369">
        <v>2</v>
      </c>
      <c r="AA16" s="369"/>
      <c r="AB16" s="369"/>
      <c r="AC16" s="398">
        <f>SUM(R16,X16:AA16)</f>
        <v>15</v>
      </c>
      <c r="AD16" s="399">
        <f t="shared" si="13"/>
        <v>1</v>
      </c>
      <c r="AE16" s="369"/>
    </row>
    <row r="17" spans="1:31" ht="38.25" x14ac:dyDescent="0.25">
      <c r="A17" s="369">
        <v>4</v>
      </c>
      <c r="B17" s="369">
        <v>230105</v>
      </c>
      <c r="C17" s="402" t="s">
        <v>633</v>
      </c>
      <c r="D17" s="414">
        <v>36</v>
      </c>
      <c r="E17" s="369"/>
      <c r="F17" s="369"/>
      <c r="G17" s="369"/>
      <c r="H17" s="369"/>
      <c r="I17" s="369">
        <v>1</v>
      </c>
      <c r="J17" s="369">
        <v>1</v>
      </c>
      <c r="K17" s="369">
        <v>1</v>
      </c>
      <c r="L17" s="369"/>
      <c r="M17" s="369"/>
      <c r="N17" s="369">
        <v>9</v>
      </c>
      <c r="O17" s="398">
        <f t="shared" si="8"/>
        <v>12</v>
      </c>
      <c r="P17" s="369"/>
      <c r="Q17" s="369"/>
      <c r="R17" s="398">
        <f t="shared" si="9"/>
        <v>12</v>
      </c>
      <c r="S17" s="399">
        <f t="shared" si="10"/>
        <v>0.33333333333333331</v>
      </c>
      <c r="T17" s="369">
        <v>2</v>
      </c>
      <c r="U17" s="399">
        <f t="shared" si="11"/>
        <v>0.16666666666666666</v>
      </c>
      <c r="V17" s="398">
        <f t="shared" si="12"/>
        <v>10</v>
      </c>
      <c r="W17" s="399">
        <f t="shared" si="1"/>
        <v>0.83333333333333337</v>
      </c>
      <c r="X17" s="369"/>
      <c r="Y17" s="369">
        <v>25</v>
      </c>
      <c r="Z17" s="369"/>
      <c r="AA17" s="369"/>
      <c r="AB17" s="369"/>
      <c r="AC17" s="398">
        <f>SUM(R17,X17:AB17)</f>
        <v>37</v>
      </c>
      <c r="AD17" s="399">
        <f t="shared" si="13"/>
        <v>1.0277777777777777</v>
      </c>
      <c r="AE17" s="369"/>
    </row>
    <row r="18" spans="1:31" ht="38.25" x14ac:dyDescent="0.25">
      <c r="A18" s="369">
        <v>5</v>
      </c>
      <c r="B18" s="369">
        <v>230106</v>
      </c>
      <c r="C18" s="402" t="s">
        <v>634</v>
      </c>
      <c r="D18" s="414">
        <v>19</v>
      </c>
      <c r="E18" s="369"/>
      <c r="F18" s="369">
        <v>1</v>
      </c>
      <c r="G18" s="369"/>
      <c r="H18" s="369"/>
      <c r="I18" s="369"/>
      <c r="J18" s="369">
        <v>3</v>
      </c>
      <c r="K18" s="369">
        <v>1</v>
      </c>
      <c r="L18" s="369"/>
      <c r="M18" s="369">
        <v>1</v>
      </c>
      <c r="N18" s="369">
        <v>6</v>
      </c>
      <c r="O18" s="398">
        <f t="shared" si="8"/>
        <v>12</v>
      </c>
      <c r="P18" s="369"/>
      <c r="Q18" s="369"/>
      <c r="R18" s="398">
        <f t="shared" si="9"/>
        <v>12</v>
      </c>
      <c r="S18" s="399">
        <f t="shared" si="10"/>
        <v>0.63157894736842102</v>
      </c>
      <c r="T18" s="369"/>
      <c r="U18" s="399">
        <f t="shared" si="11"/>
        <v>0</v>
      </c>
      <c r="V18" s="398">
        <f t="shared" si="12"/>
        <v>12</v>
      </c>
      <c r="W18" s="399">
        <f t="shared" si="1"/>
        <v>1</v>
      </c>
      <c r="X18" s="369">
        <v>3</v>
      </c>
      <c r="Y18" s="369">
        <v>2</v>
      </c>
      <c r="Z18" s="369">
        <v>1</v>
      </c>
      <c r="AA18" s="369"/>
      <c r="AB18" s="369"/>
      <c r="AC18" s="398">
        <f>SUM(R18,X18:AA18)</f>
        <v>18</v>
      </c>
      <c r="AD18" s="399">
        <f t="shared" si="13"/>
        <v>0.94736842105263153</v>
      </c>
      <c r="AE18" s="369"/>
    </row>
    <row r="19" spans="1:31" ht="25.5" x14ac:dyDescent="0.25">
      <c r="A19" s="369">
        <v>6</v>
      </c>
      <c r="B19" s="369">
        <v>270103</v>
      </c>
      <c r="C19" s="402" t="s">
        <v>635</v>
      </c>
      <c r="D19" s="414">
        <v>19</v>
      </c>
      <c r="E19" s="369"/>
      <c r="F19" s="369">
        <v>1</v>
      </c>
      <c r="G19" s="369"/>
      <c r="H19" s="369"/>
      <c r="I19" s="369"/>
      <c r="J19" s="369"/>
      <c r="K19" s="369">
        <v>3</v>
      </c>
      <c r="L19" s="369"/>
      <c r="M19" s="369"/>
      <c r="N19" s="369">
        <v>1</v>
      </c>
      <c r="O19" s="398">
        <f t="shared" si="8"/>
        <v>5</v>
      </c>
      <c r="P19" s="369"/>
      <c r="Q19" s="369"/>
      <c r="R19" s="398">
        <f t="shared" si="9"/>
        <v>5</v>
      </c>
      <c r="S19" s="399">
        <f t="shared" si="10"/>
        <v>0.26315789473684209</v>
      </c>
      <c r="T19" s="369"/>
      <c r="U19" s="399">
        <f t="shared" si="11"/>
        <v>0</v>
      </c>
      <c r="V19" s="398">
        <f t="shared" si="12"/>
        <v>5</v>
      </c>
      <c r="W19" s="399">
        <f t="shared" si="1"/>
        <v>1</v>
      </c>
      <c r="X19" s="369"/>
      <c r="Y19" s="369">
        <v>2</v>
      </c>
      <c r="Z19" s="369">
        <v>3</v>
      </c>
      <c r="AA19" s="369"/>
      <c r="AB19" s="369"/>
      <c r="AC19" s="398">
        <f>SUM(R19,X19:AA19)</f>
        <v>10</v>
      </c>
      <c r="AD19" s="399">
        <f t="shared" si="13"/>
        <v>0.52631578947368418</v>
      </c>
      <c r="AE19" s="369"/>
    </row>
    <row r="20" spans="1:31" x14ac:dyDescent="0.25">
      <c r="A20" s="369">
        <v>7</v>
      </c>
      <c r="B20" s="369">
        <v>270112</v>
      </c>
      <c r="C20" s="402" t="s">
        <v>636</v>
      </c>
      <c r="D20" s="414">
        <v>10</v>
      </c>
      <c r="E20" s="369"/>
      <c r="F20" s="369"/>
      <c r="G20" s="369"/>
      <c r="H20" s="369"/>
      <c r="I20" s="369"/>
      <c r="J20" s="369"/>
      <c r="K20" s="369">
        <v>1</v>
      </c>
      <c r="L20" s="369"/>
      <c r="M20" s="369"/>
      <c r="N20" s="369">
        <v>15</v>
      </c>
      <c r="O20" s="398">
        <f t="shared" si="8"/>
        <v>16</v>
      </c>
      <c r="P20" s="369"/>
      <c r="Q20" s="369"/>
      <c r="R20" s="398">
        <f t="shared" si="9"/>
        <v>16</v>
      </c>
      <c r="S20" s="399">
        <f t="shared" si="10"/>
        <v>1.6</v>
      </c>
      <c r="T20" s="369"/>
      <c r="U20" s="399">
        <f t="shared" si="11"/>
        <v>0</v>
      </c>
      <c r="V20" s="398">
        <f t="shared" si="12"/>
        <v>16</v>
      </c>
      <c r="W20" s="399">
        <f t="shared" si="1"/>
        <v>1</v>
      </c>
      <c r="X20" s="369">
        <v>2</v>
      </c>
      <c r="Y20" s="369"/>
      <c r="Z20" s="369">
        <v>1</v>
      </c>
      <c r="AA20" s="369"/>
      <c r="AB20" s="369"/>
      <c r="AC20" s="398">
        <f>SUM(R20,X20:AA20)</f>
        <v>19</v>
      </c>
      <c r="AD20" s="399">
        <f t="shared" si="13"/>
        <v>1.9</v>
      </c>
      <c r="AE20" s="369"/>
    </row>
    <row r="21" spans="1:31" s="401" customFormat="1" x14ac:dyDescent="0.25">
      <c r="A21" s="391"/>
      <c r="B21" s="391"/>
      <c r="C21" s="400" t="s">
        <v>638</v>
      </c>
      <c r="D21" s="415">
        <f>SUM(D22:D25)</f>
        <v>68</v>
      </c>
      <c r="E21" s="391">
        <f t="shared" ref="E21:N21" si="14">SUM(E22:E25)</f>
        <v>1</v>
      </c>
      <c r="F21" s="391">
        <f t="shared" si="14"/>
        <v>3</v>
      </c>
      <c r="G21" s="391">
        <f t="shared" si="14"/>
        <v>3</v>
      </c>
      <c r="H21" s="391">
        <f t="shared" si="14"/>
        <v>0</v>
      </c>
      <c r="I21" s="391">
        <f t="shared" si="14"/>
        <v>0</v>
      </c>
      <c r="J21" s="391">
        <f t="shared" si="14"/>
        <v>0</v>
      </c>
      <c r="K21" s="391">
        <f t="shared" si="14"/>
        <v>5</v>
      </c>
      <c r="L21" s="391">
        <f t="shared" si="14"/>
        <v>1</v>
      </c>
      <c r="M21" s="391">
        <f t="shared" si="14"/>
        <v>0</v>
      </c>
      <c r="N21" s="391">
        <f t="shared" si="14"/>
        <v>29</v>
      </c>
      <c r="O21" s="398">
        <f t="shared" si="3"/>
        <v>42</v>
      </c>
      <c r="P21" s="391">
        <f t="shared" ref="P21:Q21" si="15">SUM(P22:P25)</f>
        <v>0</v>
      </c>
      <c r="Q21" s="391">
        <f t="shared" si="15"/>
        <v>0</v>
      </c>
      <c r="R21" s="398">
        <f t="shared" si="4"/>
        <v>42</v>
      </c>
      <c r="S21" s="399">
        <f t="shared" si="5"/>
        <v>0.61764705882352944</v>
      </c>
      <c r="T21" s="391">
        <f t="shared" ref="T21" si="16">SUM(T22:T25)</f>
        <v>0</v>
      </c>
      <c r="U21" s="399">
        <f t="shared" si="6"/>
        <v>0</v>
      </c>
      <c r="V21" s="398">
        <f t="shared" ref="V21:V25" si="17">R21-T21</f>
        <v>42</v>
      </c>
      <c r="W21" s="399">
        <f t="shared" ref="W21:W25" si="18">V21/R21</f>
        <v>1</v>
      </c>
      <c r="X21" s="391">
        <f t="shared" ref="X21:AB21" si="19">SUM(X22:X25)</f>
        <v>12</v>
      </c>
      <c r="Y21" s="391">
        <f t="shared" si="19"/>
        <v>12</v>
      </c>
      <c r="Z21" s="391">
        <f t="shared" si="19"/>
        <v>2</v>
      </c>
      <c r="AA21" s="391">
        <f t="shared" si="19"/>
        <v>0</v>
      </c>
      <c r="AB21" s="391">
        <f t="shared" si="19"/>
        <v>0</v>
      </c>
      <c r="AC21" s="398">
        <f t="shared" ref="AC21:AC25" si="20">SUM(R21,X21:AA21)</f>
        <v>68</v>
      </c>
      <c r="AD21" s="399">
        <f t="shared" si="7"/>
        <v>1</v>
      </c>
      <c r="AE21" s="391">
        <f t="shared" ref="AE21" si="21">SUM(AE22:AE25)</f>
        <v>0</v>
      </c>
    </row>
    <row r="22" spans="1:31" x14ac:dyDescent="0.25">
      <c r="A22" s="369">
        <v>1</v>
      </c>
      <c r="B22" s="369" t="s">
        <v>639</v>
      </c>
      <c r="C22" s="404" t="s">
        <v>640</v>
      </c>
      <c r="D22" s="416">
        <v>16</v>
      </c>
      <c r="E22" s="369"/>
      <c r="F22" s="369">
        <v>1</v>
      </c>
      <c r="G22" s="369"/>
      <c r="H22" s="369"/>
      <c r="I22" s="369"/>
      <c r="J22" s="369"/>
      <c r="K22" s="369"/>
      <c r="L22" s="369"/>
      <c r="M22" s="369"/>
      <c r="N22" s="369">
        <v>5</v>
      </c>
      <c r="O22" s="398">
        <f t="shared" si="3"/>
        <v>6</v>
      </c>
      <c r="P22" s="369"/>
      <c r="Q22" s="369"/>
      <c r="R22" s="398">
        <f t="shared" si="4"/>
        <v>6</v>
      </c>
      <c r="S22" s="399">
        <f t="shared" si="5"/>
        <v>0.375</v>
      </c>
      <c r="T22" s="369"/>
      <c r="U22" s="399">
        <f t="shared" si="6"/>
        <v>0</v>
      </c>
      <c r="V22" s="398">
        <f t="shared" si="17"/>
        <v>6</v>
      </c>
      <c r="W22" s="399">
        <f t="shared" si="18"/>
        <v>1</v>
      </c>
      <c r="X22" s="369">
        <v>6</v>
      </c>
      <c r="Y22" s="369">
        <v>4</v>
      </c>
      <c r="Z22" s="369"/>
      <c r="AA22" s="369"/>
      <c r="AB22" s="369"/>
      <c r="AC22" s="398">
        <f t="shared" si="20"/>
        <v>16</v>
      </c>
      <c r="AD22" s="399">
        <f t="shared" si="7"/>
        <v>1</v>
      </c>
      <c r="AE22" s="369"/>
    </row>
    <row r="23" spans="1:31" x14ac:dyDescent="0.25">
      <c r="A23" s="369">
        <v>2</v>
      </c>
      <c r="B23" s="369" t="s">
        <v>641</v>
      </c>
      <c r="C23" s="404" t="s">
        <v>642</v>
      </c>
      <c r="D23" s="416">
        <v>17</v>
      </c>
      <c r="E23" s="369">
        <v>1</v>
      </c>
      <c r="F23" s="369">
        <v>2</v>
      </c>
      <c r="G23" s="369">
        <v>3</v>
      </c>
      <c r="H23" s="369"/>
      <c r="I23" s="369"/>
      <c r="J23" s="369"/>
      <c r="K23" s="369">
        <v>1</v>
      </c>
      <c r="L23" s="369"/>
      <c r="M23" s="369"/>
      <c r="N23" s="369">
        <v>9</v>
      </c>
      <c r="O23" s="398">
        <f t="shared" si="3"/>
        <v>16</v>
      </c>
      <c r="P23" s="369"/>
      <c r="Q23" s="369"/>
      <c r="R23" s="398">
        <f t="shared" si="4"/>
        <v>16</v>
      </c>
      <c r="S23" s="399">
        <f t="shared" si="5"/>
        <v>0.94117647058823528</v>
      </c>
      <c r="T23" s="369"/>
      <c r="U23" s="399">
        <f t="shared" si="6"/>
        <v>0</v>
      </c>
      <c r="V23" s="398">
        <f t="shared" si="17"/>
        <v>16</v>
      </c>
      <c r="W23" s="399">
        <f t="shared" si="18"/>
        <v>1</v>
      </c>
      <c r="X23" s="369"/>
      <c r="Y23" s="369">
        <v>1</v>
      </c>
      <c r="Z23" s="369"/>
      <c r="AA23" s="369"/>
      <c r="AB23" s="369"/>
      <c r="AC23" s="398">
        <f t="shared" si="20"/>
        <v>17</v>
      </c>
      <c r="AD23" s="399">
        <f t="shared" si="7"/>
        <v>1</v>
      </c>
      <c r="AE23" s="369"/>
    </row>
    <row r="24" spans="1:31" ht="25.5" x14ac:dyDescent="0.25">
      <c r="A24" s="369">
        <v>3</v>
      </c>
      <c r="B24" s="369" t="s">
        <v>643</v>
      </c>
      <c r="C24" s="404" t="s">
        <v>644</v>
      </c>
      <c r="D24" s="416">
        <v>19</v>
      </c>
      <c r="E24" s="369"/>
      <c r="F24" s="369"/>
      <c r="G24" s="369"/>
      <c r="H24" s="369"/>
      <c r="I24" s="369"/>
      <c r="J24" s="369"/>
      <c r="K24" s="369"/>
      <c r="L24" s="369"/>
      <c r="M24" s="369"/>
      <c r="N24" s="369">
        <v>11</v>
      </c>
      <c r="O24" s="398">
        <f t="shared" si="3"/>
        <v>11</v>
      </c>
      <c r="P24" s="369"/>
      <c r="Q24" s="369"/>
      <c r="R24" s="398">
        <f t="shared" si="4"/>
        <v>11</v>
      </c>
      <c r="S24" s="399">
        <f t="shared" si="5"/>
        <v>0.57894736842105265</v>
      </c>
      <c r="T24" s="369"/>
      <c r="U24" s="399">
        <f t="shared" si="6"/>
        <v>0</v>
      </c>
      <c r="V24" s="398">
        <f t="shared" si="17"/>
        <v>11</v>
      </c>
      <c r="W24" s="399">
        <f t="shared" si="18"/>
        <v>1</v>
      </c>
      <c r="X24" s="369">
        <v>3</v>
      </c>
      <c r="Y24" s="369">
        <v>4</v>
      </c>
      <c r="Z24" s="369">
        <v>1</v>
      </c>
      <c r="AA24" s="369"/>
      <c r="AB24" s="369"/>
      <c r="AC24" s="398">
        <f t="shared" si="20"/>
        <v>19</v>
      </c>
      <c r="AD24" s="399">
        <f t="shared" si="7"/>
        <v>1</v>
      </c>
      <c r="AE24" s="369"/>
    </row>
    <row r="25" spans="1:31" ht="25.5" x14ac:dyDescent="0.25">
      <c r="A25" s="369">
        <v>4</v>
      </c>
      <c r="B25" s="369" t="s">
        <v>645</v>
      </c>
      <c r="C25" s="404" t="s">
        <v>646</v>
      </c>
      <c r="D25" s="416">
        <v>16</v>
      </c>
      <c r="E25" s="369"/>
      <c r="F25" s="369"/>
      <c r="G25" s="369"/>
      <c r="H25" s="369"/>
      <c r="I25" s="369"/>
      <c r="J25" s="369"/>
      <c r="K25" s="369">
        <v>4</v>
      </c>
      <c r="L25" s="369">
        <v>1</v>
      </c>
      <c r="M25" s="369"/>
      <c r="N25" s="369">
        <v>4</v>
      </c>
      <c r="O25" s="398">
        <f t="shared" si="3"/>
        <v>9</v>
      </c>
      <c r="P25" s="369"/>
      <c r="Q25" s="369"/>
      <c r="R25" s="398">
        <f t="shared" si="4"/>
        <v>9</v>
      </c>
      <c r="S25" s="399">
        <f t="shared" si="5"/>
        <v>0.5625</v>
      </c>
      <c r="T25" s="369"/>
      <c r="U25" s="399">
        <f t="shared" si="6"/>
        <v>0</v>
      </c>
      <c r="V25" s="398">
        <f t="shared" si="17"/>
        <v>9</v>
      </c>
      <c r="W25" s="399">
        <f t="shared" si="18"/>
        <v>1</v>
      </c>
      <c r="X25" s="369">
        <v>3</v>
      </c>
      <c r="Y25" s="369">
        <v>3</v>
      </c>
      <c r="Z25" s="369">
        <v>1</v>
      </c>
      <c r="AA25" s="369"/>
      <c r="AB25" s="369"/>
      <c r="AC25" s="398">
        <f t="shared" si="20"/>
        <v>16</v>
      </c>
      <c r="AD25" s="399">
        <f t="shared" si="7"/>
        <v>1</v>
      </c>
      <c r="AE25" s="369"/>
    </row>
    <row r="27" spans="1:31" x14ac:dyDescent="0.25">
      <c r="A27" s="405"/>
      <c r="B27" s="405"/>
      <c r="C27" s="406"/>
      <c r="D27" s="406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6"/>
      <c r="Z27" s="406"/>
      <c r="AA27" s="406"/>
      <c r="AB27" s="406"/>
      <c r="AC27" s="406"/>
      <c r="AD27" s="406"/>
      <c r="AE27" s="406"/>
    </row>
  </sheetData>
  <sortState ref="B14:AE19">
    <sortCondition ref="B14"/>
  </sortState>
  <mergeCells count="34">
    <mergeCell ref="J5:S5"/>
    <mergeCell ref="P9:P11"/>
    <mergeCell ref="N9:N11"/>
    <mergeCell ref="O9:O11"/>
    <mergeCell ref="A4:AE4"/>
    <mergeCell ref="A6:AE6"/>
    <mergeCell ref="A8:A11"/>
    <mergeCell ref="B8:B11"/>
    <mergeCell ref="C8:C11"/>
    <mergeCell ref="D8:D11"/>
    <mergeCell ref="E8:W8"/>
    <mergeCell ref="X8:AD8"/>
    <mergeCell ref="AE8:AE11"/>
    <mergeCell ref="E9:E11"/>
    <mergeCell ref="Q9:Q11"/>
    <mergeCell ref="F9:F11"/>
    <mergeCell ref="G9:G11"/>
    <mergeCell ref="H9:H11"/>
    <mergeCell ref="K9:K11"/>
    <mergeCell ref="L9:L11"/>
    <mergeCell ref="M9:M11"/>
    <mergeCell ref="I9:I11"/>
    <mergeCell ref="J9:J11"/>
    <mergeCell ref="AD9:AD11"/>
    <mergeCell ref="R10:R11"/>
    <mergeCell ref="S10:S11"/>
    <mergeCell ref="T10:W10"/>
    <mergeCell ref="R9:W9"/>
    <mergeCell ref="X9:X11"/>
    <mergeCell ref="Y9:Y11"/>
    <mergeCell ref="Z9:Z11"/>
    <mergeCell ref="AA9:AA11"/>
    <mergeCell ref="AB9:AB11"/>
    <mergeCell ref="AC9:AC11"/>
  </mergeCells>
  <pageMargins left="0.25" right="0.25" top="0.75" bottom="0.75" header="0.3" footer="0.3"/>
  <pageSetup paperSize="9" scale="5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B146"/>
  <sheetViews>
    <sheetView topLeftCell="A4" workbookViewId="0">
      <selection activeCell="X23" sqref="X23:X134"/>
    </sheetView>
  </sheetViews>
  <sheetFormatPr defaultRowHeight="15" x14ac:dyDescent="0.25"/>
  <cols>
    <col min="1" max="1" width="20.5703125" customWidth="1"/>
    <col min="2" max="28" width="5.85546875" customWidth="1"/>
  </cols>
  <sheetData>
    <row r="2" spans="1:28" x14ac:dyDescent="0.25">
      <c r="A2" s="818" t="s">
        <v>1</v>
      </c>
      <c r="B2" s="821" t="s">
        <v>2</v>
      </c>
      <c r="C2" s="821" t="s">
        <v>3</v>
      </c>
      <c r="D2" s="824" t="s">
        <v>4</v>
      </c>
      <c r="E2" s="825"/>
      <c r="F2" s="826"/>
      <c r="G2" s="827" t="s">
        <v>5</v>
      </c>
      <c r="H2" s="828"/>
      <c r="I2" s="828"/>
      <c r="J2" s="828"/>
      <c r="K2" s="828"/>
      <c r="L2" s="828"/>
      <c r="M2" s="829"/>
      <c r="N2" s="812" t="s">
        <v>6</v>
      </c>
      <c r="O2" s="813"/>
      <c r="P2" s="813"/>
      <c r="Q2" s="813"/>
      <c r="R2" s="813"/>
      <c r="S2" s="813"/>
      <c r="T2" s="813"/>
      <c r="U2" s="813"/>
      <c r="V2" s="813"/>
      <c r="W2" s="813"/>
      <c r="X2" s="814"/>
      <c r="Y2" s="642" t="s">
        <v>7</v>
      </c>
      <c r="Z2" s="643"/>
      <c r="AA2" s="642" t="s">
        <v>8</v>
      </c>
      <c r="AB2" s="643"/>
    </row>
    <row r="3" spans="1:28" ht="33.75" x14ac:dyDescent="0.25">
      <c r="A3" s="819"/>
      <c r="B3" s="822"/>
      <c r="C3" s="822"/>
      <c r="D3" s="804" t="s">
        <v>9</v>
      </c>
      <c r="E3" s="805"/>
      <c r="F3" s="10" t="s">
        <v>10</v>
      </c>
      <c r="G3" s="806" t="s">
        <v>11</v>
      </c>
      <c r="H3" s="807"/>
      <c r="I3" s="807"/>
      <c r="J3" s="807"/>
      <c r="K3" s="808"/>
      <c r="L3" s="642" t="s">
        <v>12</v>
      </c>
      <c r="M3" s="643"/>
      <c r="N3" s="815"/>
      <c r="O3" s="816"/>
      <c r="P3" s="816"/>
      <c r="Q3" s="816"/>
      <c r="R3" s="816"/>
      <c r="S3" s="816"/>
      <c r="T3" s="816"/>
      <c r="U3" s="816"/>
      <c r="V3" s="816"/>
      <c r="W3" s="816"/>
      <c r="X3" s="817"/>
      <c r="Y3" s="646"/>
      <c r="Z3" s="647"/>
      <c r="AA3" s="646"/>
      <c r="AB3" s="647"/>
    </row>
    <row r="4" spans="1:28" x14ac:dyDescent="0.25">
      <c r="A4" s="819"/>
      <c r="B4" s="822"/>
      <c r="C4" s="822"/>
      <c r="D4" s="809" t="s">
        <v>11</v>
      </c>
      <c r="E4" s="12" t="s">
        <v>13</v>
      </c>
      <c r="F4" s="809" t="s">
        <v>11</v>
      </c>
      <c r="G4" s="837" t="s">
        <v>219</v>
      </c>
      <c r="H4" s="840" t="s">
        <v>13</v>
      </c>
      <c r="I4" s="841"/>
      <c r="J4" s="842"/>
      <c r="K4" s="626" t="s">
        <v>405</v>
      </c>
      <c r="L4" s="644"/>
      <c r="M4" s="645"/>
      <c r="N4" s="642" t="s">
        <v>11</v>
      </c>
      <c r="O4" s="643"/>
      <c r="P4" s="751" t="s">
        <v>14</v>
      </c>
      <c r="Q4" s="752"/>
      <c r="R4" s="752"/>
      <c r="S4" s="752"/>
      <c r="T4" s="753"/>
      <c r="U4" s="751" t="s">
        <v>15</v>
      </c>
      <c r="V4" s="752"/>
      <c r="W4" s="752"/>
      <c r="X4" s="737" t="s">
        <v>16</v>
      </c>
      <c r="Y4" s="642" t="s">
        <v>11</v>
      </c>
      <c r="Z4" s="643"/>
      <c r="AA4" s="642" t="s">
        <v>17</v>
      </c>
      <c r="AB4" s="643"/>
    </row>
    <row r="5" spans="1:28" x14ac:dyDescent="0.25">
      <c r="A5" s="819"/>
      <c r="B5" s="822"/>
      <c r="C5" s="822"/>
      <c r="D5" s="810"/>
      <c r="E5" s="830" t="s">
        <v>18</v>
      </c>
      <c r="F5" s="810"/>
      <c r="G5" s="838"/>
      <c r="H5" s="833" t="s">
        <v>5</v>
      </c>
      <c r="I5" s="835" t="s">
        <v>27</v>
      </c>
      <c r="J5" s="835" t="s">
        <v>28</v>
      </c>
      <c r="K5" s="626"/>
      <c r="L5" s="646"/>
      <c r="M5" s="647"/>
      <c r="N5" s="644"/>
      <c r="O5" s="645"/>
      <c r="P5" s="737" t="s">
        <v>19</v>
      </c>
      <c r="Q5" s="737" t="s">
        <v>20</v>
      </c>
      <c r="R5" s="737" t="s">
        <v>21</v>
      </c>
      <c r="S5" s="737" t="s">
        <v>22</v>
      </c>
      <c r="T5" s="737" t="s">
        <v>23</v>
      </c>
      <c r="U5" s="737" t="s">
        <v>24</v>
      </c>
      <c r="V5" s="737" t="s">
        <v>25</v>
      </c>
      <c r="W5" s="737" t="s">
        <v>26</v>
      </c>
      <c r="X5" s="738"/>
      <c r="Y5" s="646"/>
      <c r="Z5" s="647"/>
      <c r="AA5" s="646"/>
      <c r="AB5" s="647"/>
    </row>
    <row r="6" spans="1:28" ht="22.5" x14ac:dyDescent="0.25">
      <c r="A6" s="819"/>
      <c r="B6" s="822"/>
      <c r="C6" s="822"/>
      <c r="D6" s="810"/>
      <c r="E6" s="831"/>
      <c r="F6" s="810"/>
      <c r="G6" s="839"/>
      <c r="H6" s="834"/>
      <c r="I6" s="836"/>
      <c r="J6" s="836"/>
      <c r="K6" s="626"/>
      <c r="L6" s="843" t="s">
        <v>29</v>
      </c>
      <c r="M6" s="844"/>
      <c r="N6" s="646"/>
      <c r="O6" s="647"/>
      <c r="P6" s="739"/>
      <c r="Q6" s="739"/>
      <c r="R6" s="739"/>
      <c r="S6" s="739"/>
      <c r="T6" s="739"/>
      <c r="U6" s="739"/>
      <c r="V6" s="739"/>
      <c r="W6" s="739"/>
      <c r="X6" s="739"/>
      <c r="Y6" s="286" t="s">
        <v>30</v>
      </c>
      <c r="Z6" s="286" t="s">
        <v>31</v>
      </c>
      <c r="AA6" s="806" t="s">
        <v>13</v>
      </c>
      <c r="AB6" s="808"/>
    </row>
    <row r="7" spans="1:28" ht="22.5" x14ac:dyDescent="0.25">
      <c r="A7" s="820"/>
      <c r="B7" s="823"/>
      <c r="C7" s="823"/>
      <c r="D7" s="811"/>
      <c r="E7" s="832"/>
      <c r="F7" s="811"/>
      <c r="G7" s="129"/>
      <c r="H7" s="626" t="s">
        <v>32</v>
      </c>
      <c r="I7" s="626"/>
      <c r="J7" s="626"/>
      <c r="K7" s="13" t="s">
        <v>33</v>
      </c>
      <c r="L7" s="286" t="s">
        <v>32</v>
      </c>
      <c r="M7" s="286" t="s">
        <v>33</v>
      </c>
      <c r="N7" s="14" t="s">
        <v>34</v>
      </c>
      <c r="O7" s="15" t="s">
        <v>35</v>
      </c>
      <c r="P7" s="806" t="s">
        <v>32</v>
      </c>
      <c r="Q7" s="807"/>
      <c r="R7" s="807"/>
      <c r="S7" s="807"/>
      <c r="T7" s="808"/>
      <c r="U7" s="806" t="s">
        <v>32</v>
      </c>
      <c r="V7" s="807"/>
      <c r="W7" s="807"/>
      <c r="X7" s="808"/>
      <c r="Y7" s="13" t="s">
        <v>34</v>
      </c>
      <c r="Z7" s="16" t="s">
        <v>36</v>
      </c>
      <c r="AA7" s="13" t="s">
        <v>34</v>
      </c>
      <c r="AB7" s="286" t="s">
        <v>33</v>
      </c>
    </row>
    <row r="8" spans="1:28" x14ac:dyDescent="0.25">
      <c r="A8" s="17" t="s">
        <v>37</v>
      </c>
      <c r="B8" s="18" t="s">
        <v>38</v>
      </c>
      <c r="C8" s="18" t="s">
        <v>39</v>
      </c>
      <c r="D8" s="18" t="s">
        <v>40</v>
      </c>
      <c r="E8" s="18" t="s">
        <v>41</v>
      </c>
      <c r="F8" s="18" t="s">
        <v>42</v>
      </c>
      <c r="G8" s="18" t="s">
        <v>43</v>
      </c>
      <c r="H8" s="18" t="s">
        <v>44</v>
      </c>
      <c r="I8" s="18" t="s">
        <v>45</v>
      </c>
      <c r="J8" s="18" t="s">
        <v>46</v>
      </c>
      <c r="K8" s="18" t="s">
        <v>47</v>
      </c>
      <c r="L8" s="18" t="s">
        <v>48</v>
      </c>
      <c r="M8" s="18" t="s">
        <v>49</v>
      </c>
      <c r="N8" s="18" t="s">
        <v>50</v>
      </c>
      <c r="O8" s="18" t="s">
        <v>51</v>
      </c>
      <c r="P8" s="18" t="s">
        <v>52</v>
      </c>
      <c r="Q8" s="18" t="s">
        <v>53</v>
      </c>
      <c r="R8" s="18" t="s">
        <v>54</v>
      </c>
      <c r="S8" s="18" t="s">
        <v>55</v>
      </c>
      <c r="T8" s="18" t="s">
        <v>56</v>
      </c>
      <c r="U8" s="18" t="s">
        <v>57</v>
      </c>
      <c r="V8" s="18" t="s">
        <v>58</v>
      </c>
      <c r="W8" s="18" t="s">
        <v>59</v>
      </c>
      <c r="X8" s="18" t="s">
        <v>60</v>
      </c>
      <c r="Y8" s="18" t="s">
        <v>61</v>
      </c>
      <c r="Z8" s="18" t="s">
        <v>62</v>
      </c>
      <c r="AA8" s="18" t="s">
        <v>63</v>
      </c>
      <c r="AB8" s="18" t="s">
        <v>402</v>
      </c>
    </row>
    <row r="9" spans="1:28" ht="21" x14ac:dyDescent="0.25">
      <c r="A9" s="20" t="s">
        <v>64</v>
      </c>
      <c r="B9" s="21">
        <v>2850</v>
      </c>
      <c r="C9" s="22">
        <v>2603</v>
      </c>
      <c r="D9" s="21">
        <v>2153</v>
      </c>
      <c r="E9" s="21">
        <v>156</v>
      </c>
      <c r="F9" s="23">
        <v>450</v>
      </c>
      <c r="G9" s="23">
        <v>1752</v>
      </c>
      <c r="H9" s="22">
        <v>1559</v>
      </c>
      <c r="I9" s="21">
        <v>160</v>
      </c>
      <c r="J9" s="21">
        <v>33</v>
      </c>
      <c r="K9" s="24">
        <v>0.67306953515174794</v>
      </c>
      <c r="L9" s="21">
        <v>1716</v>
      </c>
      <c r="M9" s="25">
        <v>0.97945205479452058</v>
      </c>
      <c r="N9" s="21">
        <v>839</v>
      </c>
      <c r="O9" s="26">
        <v>0.3223203995389935</v>
      </c>
      <c r="P9" s="21">
        <v>196</v>
      </c>
      <c r="Q9" s="21">
        <v>29</v>
      </c>
      <c r="R9" s="21">
        <v>6</v>
      </c>
      <c r="S9" s="21">
        <v>8</v>
      </c>
      <c r="T9" s="21">
        <v>0</v>
      </c>
      <c r="U9" s="21">
        <v>63</v>
      </c>
      <c r="V9" s="21">
        <v>148</v>
      </c>
      <c r="W9" s="21">
        <v>35</v>
      </c>
      <c r="X9" s="21">
        <v>354</v>
      </c>
      <c r="Y9" s="27">
        <v>2591</v>
      </c>
      <c r="Z9" s="28">
        <v>0.99538993469074144</v>
      </c>
      <c r="AA9" s="22">
        <v>12</v>
      </c>
      <c r="AB9" s="295">
        <v>4.6100653092585476E-3</v>
      </c>
    </row>
    <row r="10" spans="1:28" ht="21" x14ac:dyDescent="0.25">
      <c r="A10" s="34" t="s">
        <v>399</v>
      </c>
      <c r="B10" s="21">
        <v>2563</v>
      </c>
      <c r="C10" s="22">
        <v>2381</v>
      </c>
      <c r="D10" s="21">
        <v>1969</v>
      </c>
      <c r="E10" s="21">
        <v>151</v>
      </c>
      <c r="F10" s="23">
        <v>412</v>
      </c>
      <c r="G10" s="23">
        <v>1582</v>
      </c>
      <c r="H10" s="22">
        <v>1389</v>
      </c>
      <c r="I10" s="21">
        <v>160</v>
      </c>
      <c r="J10" s="21">
        <v>33</v>
      </c>
      <c r="K10" s="24">
        <v>0.6644267114657707</v>
      </c>
      <c r="L10" s="21">
        <v>1553</v>
      </c>
      <c r="M10" s="25">
        <v>0.98166877370417194</v>
      </c>
      <c r="N10" s="21">
        <v>788</v>
      </c>
      <c r="O10" s="26">
        <v>0.33095338093238136</v>
      </c>
      <c r="P10" s="21">
        <v>189</v>
      </c>
      <c r="Q10" s="21">
        <v>26</v>
      </c>
      <c r="R10" s="21">
        <v>6</v>
      </c>
      <c r="S10" s="21">
        <v>8</v>
      </c>
      <c r="T10" s="21">
        <v>0</v>
      </c>
      <c r="U10" s="21">
        <v>63</v>
      </c>
      <c r="V10" s="21">
        <v>141</v>
      </c>
      <c r="W10" s="21">
        <v>35</v>
      </c>
      <c r="X10" s="21">
        <v>320</v>
      </c>
      <c r="Y10" s="21">
        <v>2370</v>
      </c>
      <c r="Z10" s="28">
        <v>0.99538009239815206</v>
      </c>
      <c r="AA10" s="22">
        <v>11</v>
      </c>
      <c r="AB10" s="295">
        <v>4.6199076018479633E-3</v>
      </c>
    </row>
    <row r="11" spans="1:28" x14ac:dyDescent="0.25">
      <c r="A11" s="35" t="s">
        <v>400</v>
      </c>
      <c r="B11" s="21">
        <v>113</v>
      </c>
      <c r="C11" s="22">
        <v>105</v>
      </c>
      <c r="D11" s="21">
        <v>89</v>
      </c>
      <c r="E11" s="21">
        <v>5</v>
      </c>
      <c r="F11" s="23">
        <v>16</v>
      </c>
      <c r="G11" s="23">
        <v>78</v>
      </c>
      <c r="H11" s="22">
        <v>78</v>
      </c>
      <c r="I11" s="21">
        <v>0</v>
      </c>
      <c r="J11" s="21">
        <v>0</v>
      </c>
      <c r="K11" s="24">
        <v>0.74285714285714288</v>
      </c>
      <c r="L11" s="21">
        <v>77</v>
      </c>
      <c r="M11" s="25">
        <v>0.98717948717948723</v>
      </c>
      <c r="N11" s="21">
        <v>27</v>
      </c>
      <c r="O11" s="26">
        <v>0.25714285714285712</v>
      </c>
      <c r="P11" s="21">
        <v>4</v>
      </c>
      <c r="Q11" s="21">
        <v>2</v>
      </c>
      <c r="R11" s="21">
        <v>0</v>
      </c>
      <c r="S11" s="21">
        <v>0</v>
      </c>
      <c r="T11" s="21">
        <v>0</v>
      </c>
      <c r="U11" s="21">
        <v>0</v>
      </c>
      <c r="V11" s="21">
        <v>7</v>
      </c>
      <c r="W11" s="21">
        <v>0</v>
      </c>
      <c r="X11" s="21">
        <v>14</v>
      </c>
      <c r="Y11" s="21">
        <v>105</v>
      </c>
      <c r="Z11" s="28">
        <v>1</v>
      </c>
      <c r="AA11" s="22">
        <v>0</v>
      </c>
      <c r="AB11" s="295">
        <v>0</v>
      </c>
    </row>
    <row r="12" spans="1:28" x14ac:dyDescent="0.25">
      <c r="A12" s="35" t="s">
        <v>401</v>
      </c>
      <c r="B12" s="21">
        <v>174</v>
      </c>
      <c r="C12" s="22">
        <v>117</v>
      </c>
      <c r="D12" s="21">
        <v>95</v>
      </c>
      <c r="E12" s="21">
        <v>0</v>
      </c>
      <c r="F12" s="23">
        <v>22</v>
      </c>
      <c r="G12" s="23">
        <v>92</v>
      </c>
      <c r="H12" s="22">
        <v>92</v>
      </c>
      <c r="I12" s="21">
        <v>0</v>
      </c>
      <c r="J12" s="21">
        <v>0</v>
      </c>
      <c r="K12" s="24">
        <v>0.78632478632478631</v>
      </c>
      <c r="L12" s="21">
        <v>86</v>
      </c>
      <c r="M12" s="25">
        <v>0.93478260869565222</v>
      </c>
      <c r="N12" s="21">
        <v>24</v>
      </c>
      <c r="O12" s="26">
        <v>0.20512820512820512</v>
      </c>
      <c r="P12" s="21">
        <v>3</v>
      </c>
      <c r="Q12" s="21">
        <v>1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20</v>
      </c>
      <c r="Y12" s="21">
        <v>116</v>
      </c>
      <c r="Z12" s="28">
        <v>0.99145299145299148</v>
      </c>
      <c r="AA12" s="22">
        <v>1</v>
      </c>
      <c r="AB12" s="295">
        <v>8.5470085470085479E-3</v>
      </c>
    </row>
    <row r="13" spans="1:28" x14ac:dyDescent="0.25">
      <c r="A13" s="29" t="s">
        <v>65</v>
      </c>
      <c r="B13" s="30">
        <v>2580</v>
      </c>
      <c r="C13" s="31">
        <v>2394</v>
      </c>
      <c r="D13" s="30">
        <v>1999</v>
      </c>
      <c r="E13" s="30">
        <v>152</v>
      </c>
      <c r="F13" s="32">
        <v>395</v>
      </c>
      <c r="G13" s="23">
        <v>1634</v>
      </c>
      <c r="H13" s="31">
        <v>1441</v>
      </c>
      <c r="I13" s="30">
        <v>160</v>
      </c>
      <c r="J13" s="30">
        <v>33</v>
      </c>
      <c r="K13" s="24">
        <v>0.68253968253968256</v>
      </c>
      <c r="L13" s="30">
        <v>1604</v>
      </c>
      <c r="M13" s="25">
        <v>0.98164014687882495</v>
      </c>
      <c r="N13" s="33">
        <v>754</v>
      </c>
      <c r="O13" s="26">
        <v>0.31495405179615704</v>
      </c>
      <c r="P13" s="30">
        <v>190</v>
      </c>
      <c r="Q13" s="30">
        <v>29</v>
      </c>
      <c r="R13" s="30">
        <v>2</v>
      </c>
      <c r="S13" s="30">
        <v>6</v>
      </c>
      <c r="T13" s="30">
        <v>0</v>
      </c>
      <c r="U13" s="30">
        <v>21</v>
      </c>
      <c r="V13" s="30">
        <v>148</v>
      </c>
      <c r="W13" s="30">
        <v>35</v>
      </c>
      <c r="X13" s="30">
        <v>323</v>
      </c>
      <c r="Y13" s="27">
        <v>2388</v>
      </c>
      <c r="Z13" s="28">
        <v>0.99749373433583954</v>
      </c>
      <c r="AA13" s="31">
        <v>6</v>
      </c>
      <c r="AB13" s="295">
        <v>2.5062656641604009E-3</v>
      </c>
    </row>
    <row r="14" spans="1:28" x14ac:dyDescent="0.25">
      <c r="A14" s="34" t="s">
        <v>66</v>
      </c>
      <c r="B14" s="21">
        <v>2293</v>
      </c>
      <c r="C14" s="22">
        <v>2172</v>
      </c>
      <c r="D14" s="21">
        <v>1815</v>
      </c>
      <c r="E14" s="21">
        <v>147</v>
      </c>
      <c r="F14" s="23">
        <v>357</v>
      </c>
      <c r="G14" s="254">
        <v>1464</v>
      </c>
      <c r="H14" s="252">
        <v>1271</v>
      </c>
      <c r="I14" s="253">
        <v>160</v>
      </c>
      <c r="J14" s="21">
        <v>33</v>
      </c>
      <c r="K14" s="24">
        <v>0.67403314917127077</v>
      </c>
      <c r="L14" s="21">
        <v>1441</v>
      </c>
      <c r="M14" s="25">
        <v>0.98428961748633881</v>
      </c>
      <c r="N14" s="33">
        <v>703</v>
      </c>
      <c r="O14" s="26">
        <v>0.32366482504604049</v>
      </c>
      <c r="P14" s="21">
        <v>183</v>
      </c>
      <c r="Q14" s="21">
        <v>26</v>
      </c>
      <c r="R14" s="21">
        <v>2</v>
      </c>
      <c r="S14" s="21">
        <v>6</v>
      </c>
      <c r="T14" s="21">
        <v>0</v>
      </c>
      <c r="U14" s="21">
        <v>21</v>
      </c>
      <c r="V14" s="21">
        <v>141</v>
      </c>
      <c r="W14" s="21">
        <v>35</v>
      </c>
      <c r="X14" s="21">
        <v>289</v>
      </c>
      <c r="Y14" s="27">
        <v>2167</v>
      </c>
      <c r="Z14" s="28">
        <v>0.99769797421731121</v>
      </c>
      <c r="AA14" s="22">
        <v>5</v>
      </c>
      <c r="AB14" s="295">
        <v>2.3020257826887663E-3</v>
      </c>
    </row>
    <row r="15" spans="1:28" x14ac:dyDescent="0.25">
      <c r="A15" s="35" t="s">
        <v>67</v>
      </c>
      <c r="B15" s="30">
        <v>113</v>
      </c>
      <c r="C15" s="31">
        <v>105</v>
      </c>
      <c r="D15" s="30">
        <v>89</v>
      </c>
      <c r="E15" s="30">
        <v>5</v>
      </c>
      <c r="F15" s="32">
        <v>16</v>
      </c>
      <c r="G15" s="23">
        <v>78</v>
      </c>
      <c r="H15" s="31">
        <v>78</v>
      </c>
      <c r="I15" s="30">
        <v>0</v>
      </c>
      <c r="J15" s="30">
        <v>0</v>
      </c>
      <c r="K15" s="24">
        <v>0.74285714285714288</v>
      </c>
      <c r="L15" s="30">
        <v>77</v>
      </c>
      <c r="M15" s="25">
        <v>0.98717948717948723</v>
      </c>
      <c r="N15" s="33">
        <v>27</v>
      </c>
      <c r="O15" s="26">
        <v>0.25714285714285712</v>
      </c>
      <c r="P15" s="30">
        <v>4</v>
      </c>
      <c r="Q15" s="30">
        <v>2</v>
      </c>
      <c r="R15" s="30">
        <v>0</v>
      </c>
      <c r="S15" s="30">
        <v>0</v>
      </c>
      <c r="T15" s="30">
        <v>0</v>
      </c>
      <c r="U15" s="30">
        <v>0</v>
      </c>
      <c r="V15" s="30">
        <v>7</v>
      </c>
      <c r="W15" s="30">
        <v>0</v>
      </c>
      <c r="X15" s="30">
        <v>14</v>
      </c>
      <c r="Y15" s="27">
        <v>105</v>
      </c>
      <c r="Z15" s="28">
        <v>1</v>
      </c>
      <c r="AA15" s="31">
        <v>0</v>
      </c>
      <c r="AB15" s="295">
        <v>0</v>
      </c>
    </row>
    <row r="16" spans="1:28" x14ac:dyDescent="0.25">
      <c r="A16" s="35" t="s">
        <v>68</v>
      </c>
      <c r="B16" s="30">
        <v>174</v>
      </c>
      <c r="C16" s="31">
        <v>117</v>
      </c>
      <c r="D16" s="30">
        <v>95</v>
      </c>
      <c r="E16" s="30">
        <v>0</v>
      </c>
      <c r="F16" s="32">
        <v>22</v>
      </c>
      <c r="G16" s="23">
        <v>92</v>
      </c>
      <c r="H16" s="31">
        <v>92</v>
      </c>
      <c r="I16" s="30">
        <v>0</v>
      </c>
      <c r="J16" s="30">
        <v>0</v>
      </c>
      <c r="K16" s="24">
        <v>0.78632478632478631</v>
      </c>
      <c r="L16" s="30">
        <v>86</v>
      </c>
      <c r="M16" s="25">
        <v>0.93478260869565222</v>
      </c>
      <c r="N16" s="33">
        <v>24</v>
      </c>
      <c r="O16" s="26">
        <v>0.20512820512820512</v>
      </c>
      <c r="P16" s="30">
        <v>3</v>
      </c>
      <c r="Q16" s="30">
        <v>1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20</v>
      </c>
      <c r="Y16" s="27">
        <v>116</v>
      </c>
      <c r="Z16" s="28">
        <v>0.99145299145299148</v>
      </c>
      <c r="AA16" s="31">
        <v>1</v>
      </c>
      <c r="AB16" s="295">
        <v>8.5470085470085479E-3</v>
      </c>
    </row>
    <row r="17" spans="1:28" x14ac:dyDescent="0.25">
      <c r="A17" s="29" t="s">
        <v>69</v>
      </c>
      <c r="B17" s="30">
        <v>170</v>
      </c>
      <c r="C17" s="31">
        <v>141</v>
      </c>
      <c r="D17" s="30">
        <v>86</v>
      </c>
      <c r="E17" s="30">
        <v>4</v>
      </c>
      <c r="F17" s="32">
        <v>55</v>
      </c>
      <c r="G17" s="23">
        <v>76</v>
      </c>
      <c r="H17" s="31">
        <v>76</v>
      </c>
      <c r="I17" s="30">
        <v>0</v>
      </c>
      <c r="J17" s="30">
        <v>0</v>
      </c>
      <c r="K17" s="24">
        <v>0.53900709219858156</v>
      </c>
      <c r="L17" s="30">
        <v>70</v>
      </c>
      <c r="M17" s="25">
        <v>0.92105263157894735</v>
      </c>
      <c r="N17" s="33">
        <v>59</v>
      </c>
      <c r="O17" s="26">
        <v>0.41843971631205673</v>
      </c>
      <c r="P17" s="30">
        <v>6</v>
      </c>
      <c r="Q17" s="30">
        <v>0</v>
      </c>
      <c r="R17" s="30">
        <v>3</v>
      </c>
      <c r="S17" s="30">
        <v>1</v>
      </c>
      <c r="T17" s="30">
        <v>0</v>
      </c>
      <c r="U17" s="30">
        <v>30</v>
      </c>
      <c r="V17" s="30">
        <v>0</v>
      </c>
      <c r="W17" s="30">
        <v>0</v>
      </c>
      <c r="X17" s="30">
        <v>19</v>
      </c>
      <c r="Y17" s="27">
        <v>135</v>
      </c>
      <c r="Z17" s="28">
        <v>0.95744680851063835</v>
      </c>
      <c r="AA17" s="31">
        <v>6</v>
      </c>
      <c r="AB17" s="295">
        <v>4.2553191489361701E-2</v>
      </c>
    </row>
    <row r="18" spans="1:28" x14ac:dyDescent="0.25">
      <c r="A18" s="29" t="s">
        <v>70</v>
      </c>
      <c r="B18" s="21">
        <v>100</v>
      </c>
      <c r="C18" s="22">
        <v>68</v>
      </c>
      <c r="D18" s="21">
        <v>68</v>
      </c>
      <c r="E18" s="21">
        <v>0</v>
      </c>
      <c r="F18" s="23">
        <v>0</v>
      </c>
      <c r="G18" s="23">
        <v>42</v>
      </c>
      <c r="H18" s="22">
        <v>42</v>
      </c>
      <c r="I18" s="21">
        <v>0</v>
      </c>
      <c r="J18" s="21">
        <v>0</v>
      </c>
      <c r="K18" s="24">
        <v>0.61764705882352944</v>
      </c>
      <c r="L18" s="21">
        <v>42</v>
      </c>
      <c r="M18" s="25">
        <v>1</v>
      </c>
      <c r="N18" s="33">
        <v>26</v>
      </c>
      <c r="O18" s="26">
        <v>0.38235294117647056</v>
      </c>
      <c r="P18" s="21">
        <v>0</v>
      </c>
      <c r="Q18" s="21">
        <v>0</v>
      </c>
      <c r="R18" s="21">
        <v>1</v>
      </c>
      <c r="S18" s="21">
        <v>1</v>
      </c>
      <c r="T18" s="21">
        <v>0</v>
      </c>
      <c r="U18" s="21">
        <v>12</v>
      </c>
      <c r="V18" s="21">
        <v>0</v>
      </c>
      <c r="W18" s="21">
        <v>0</v>
      </c>
      <c r="X18" s="21">
        <v>12</v>
      </c>
      <c r="Y18" s="27">
        <v>68</v>
      </c>
      <c r="Z18" s="28">
        <v>1</v>
      </c>
      <c r="AA18" s="22">
        <v>0</v>
      </c>
      <c r="AB18" s="295">
        <v>0</v>
      </c>
    </row>
    <row r="19" spans="1:28" hidden="1" x14ac:dyDescent="0.25">
      <c r="A19" s="40" t="s">
        <v>105</v>
      </c>
      <c r="B19" s="41">
        <v>20</v>
      </c>
      <c r="C19" s="42">
        <v>9</v>
      </c>
      <c r="D19" s="62" t="s">
        <v>46</v>
      </c>
      <c r="E19" s="62"/>
      <c r="F19" s="44"/>
      <c r="G19" s="23">
        <v>0</v>
      </c>
      <c r="H19" s="45"/>
      <c r="I19" s="47"/>
      <c r="J19" s="47"/>
      <c r="K19" s="24">
        <v>0</v>
      </c>
      <c r="L19" s="63"/>
      <c r="M19" s="25">
        <v>0</v>
      </c>
      <c r="N19" s="33">
        <v>9</v>
      </c>
      <c r="O19" s="26">
        <v>1</v>
      </c>
      <c r="P19" s="47"/>
      <c r="Q19" s="47"/>
      <c r="R19" s="47"/>
      <c r="S19" s="47"/>
      <c r="T19" s="47"/>
      <c r="U19" s="47"/>
      <c r="V19" s="47">
        <v>9</v>
      </c>
      <c r="W19" s="47"/>
      <c r="X19" s="47"/>
      <c r="Y19" s="27">
        <v>9</v>
      </c>
      <c r="Z19" s="28">
        <v>1</v>
      </c>
      <c r="AA19" s="48"/>
      <c r="AB19" s="39"/>
    </row>
    <row r="20" spans="1:28" hidden="1" x14ac:dyDescent="0.25">
      <c r="A20" s="50" t="s">
        <v>106</v>
      </c>
      <c r="B20" s="41">
        <v>18</v>
      </c>
      <c r="C20" s="42">
        <v>13</v>
      </c>
      <c r="D20" s="62" t="s">
        <v>50</v>
      </c>
      <c r="E20" s="62"/>
      <c r="F20" s="44"/>
      <c r="G20" s="23">
        <v>5</v>
      </c>
      <c r="H20" s="45">
        <v>5</v>
      </c>
      <c r="I20" s="47"/>
      <c r="J20" s="47"/>
      <c r="K20" s="24">
        <v>0.38461538461538464</v>
      </c>
      <c r="L20" s="63">
        <v>5</v>
      </c>
      <c r="M20" s="25">
        <v>1</v>
      </c>
      <c r="N20" s="33">
        <v>8</v>
      </c>
      <c r="O20" s="26">
        <v>0.61538461538461542</v>
      </c>
      <c r="P20" s="47">
        <v>2</v>
      </c>
      <c r="Q20" s="47"/>
      <c r="R20" s="47"/>
      <c r="S20" s="47"/>
      <c r="T20" s="47"/>
      <c r="U20" s="47">
        <v>2</v>
      </c>
      <c r="V20" s="47"/>
      <c r="W20" s="47">
        <v>4</v>
      </c>
      <c r="X20" s="47"/>
      <c r="Y20" s="27">
        <v>13</v>
      </c>
      <c r="Z20" s="28">
        <v>1</v>
      </c>
      <c r="AA20" s="48"/>
      <c r="AB20" s="39"/>
    </row>
    <row r="21" spans="1:28" hidden="1" x14ac:dyDescent="0.25">
      <c r="A21" s="50" t="s">
        <v>107</v>
      </c>
      <c r="B21" s="41">
        <v>19</v>
      </c>
      <c r="C21" s="42">
        <v>11</v>
      </c>
      <c r="D21" s="62" t="s">
        <v>48</v>
      </c>
      <c r="E21" s="62" t="s">
        <v>38</v>
      </c>
      <c r="F21" s="44"/>
      <c r="G21" s="23">
        <v>9</v>
      </c>
      <c r="H21" s="45">
        <v>9</v>
      </c>
      <c r="I21" s="47"/>
      <c r="J21" s="47"/>
      <c r="K21" s="24">
        <v>0.81818181818181823</v>
      </c>
      <c r="L21" s="63">
        <v>9</v>
      </c>
      <c r="M21" s="25">
        <v>1</v>
      </c>
      <c r="N21" s="33">
        <v>2</v>
      </c>
      <c r="O21" s="26">
        <v>0.18181818181818182</v>
      </c>
      <c r="P21" s="47">
        <v>1</v>
      </c>
      <c r="Q21" s="47">
        <v>1</v>
      </c>
      <c r="R21" s="47"/>
      <c r="S21" s="47"/>
      <c r="T21" s="47"/>
      <c r="U21" s="47"/>
      <c r="V21" s="47"/>
      <c r="W21" s="47"/>
      <c r="X21" s="47"/>
      <c r="Y21" s="27">
        <v>11</v>
      </c>
      <c r="Z21" s="28">
        <v>1</v>
      </c>
      <c r="AA21" s="48"/>
      <c r="AB21" s="39"/>
    </row>
    <row r="22" spans="1:28" hidden="1" x14ac:dyDescent="0.25">
      <c r="A22" s="102" t="s">
        <v>107</v>
      </c>
      <c r="B22" s="41">
        <v>15</v>
      </c>
      <c r="C22" s="42">
        <v>4</v>
      </c>
      <c r="D22" s="41">
        <v>4</v>
      </c>
      <c r="E22" s="41"/>
      <c r="F22" s="55"/>
      <c r="G22" s="23">
        <v>4</v>
      </c>
      <c r="H22" s="56">
        <v>4</v>
      </c>
      <c r="I22" s="41"/>
      <c r="J22" s="41"/>
      <c r="K22" s="24">
        <v>1</v>
      </c>
      <c r="L22" s="41">
        <v>4</v>
      </c>
      <c r="M22" s="25">
        <v>1</v>
      </c>
      <c r="N22" s="33">
        <v>0</v>
      </c>
      <c r="O22" s="26">
        <v>0</v>
      </c>
      <c r="P22" s="41"/>
      <c r="Q22" s="41"/>
      <c r="R22" s="41"/>
      <c r="S22" s="41"/>
      <c r="T22" s="41"/>
      <c r="U22" s="41"/>
      <c r="V22" s="41"/>
      <c r="W22" s="41"/>
      <c r="X22" s="41"/>
      <c r="Y22" s="27">
        <v>4</v>
      </c>
      <c r="Z22" s="28">
        <v>1</v>
      </c>
      <c r="AA22" s="57"/>
      <c r="AB22" s="39"/>
    </row>
    <row r="23" spans="1:28" x14ac:dyDescent="0.25">
      <c r="A23" s="106" t="s">
        <v>107</v>
      </c>
      <c r="B23" s="41">
        <v>15</v>
      </c>
      <c r="C23" s="42">
        <v>9</v>
      </c>
      <c r="D23" s="41">
        <v>7</v>
      </c>
      <c r="E23" s="41"/>
      <c r="F23" s="55">
        <v>2</v>
      </c>
      <c r="G23" s="23">
        <v>7</v>
      </c>
      <c r="H23" s="56">
        <v>7</v>
      </c>
      <c r="I23" s="41"/>
      <c r="J23" s="41"/>
      <c r="K23" s="24">
        <v>0.77777777777777779</v>
      </c>
      <c r="L23" s="41">
        <v>7</v>
      </c>
      <c r="M23" s="25">
        <v>1</v>
      </c>
      <c r="N23" s="33">
        <v>2</v>
      </c>
      <c r="O23" s="26">
        <v>0.22222222222222221</v>
      </c>
      <c r="P23" s="41">
        <v>1</v>
      </c>
      <c r="Q23" s="41"/>
      <c r="R23" s="41"/>
      <c r="S23" s="41"/>
      <c r="T23" s="41"/>
      <c r="U23" s="41"/>
      <c r="V23" s="41"/>
      <c r="W23" s="41"/>
      <c r="X23" s="41">
        <v>1</v>
      </c>
      <c r="Y23" s="27">
        <v>9</v>
      </c>
      <c r="Z23" s="28">
        <v>1</v>
      </c>
      <c r="AA23" s="57"/>
      <c r="AB23" s="39"/>
    </row>
    <row r="24" spans="1:28" ht="33.75" x14ac:dyDescent="0.25">
      <c r="A24" s="64" t="s">
        <v>108</v>
      </c>
      <c r="B24" s="41">
        <v>25</v>
      </c>
      <c r="C24" s="42">
        <v>22</v>
      </c>
      <c r="D24" s="62" t="s">
        <v>56</v>
      </c>
      <c r="E24" s="62" t="s">
        <v>39</v>
      </c>
      <c r="F24" s="44" t="s">
        <v>40</v>
      </c>
      <c r="G24" s="23">
        <v>2</v>
      </c>
      <c r="H24" s="45">
        <v>2</v>
      </c>
      <c r="I24" s="47"/>
      <c r="J24" s="47"/>
      <c r="K24" s="24">
        <v>9.0909090909090912E-2</v>
      </c>
      <c r="L24" s="63">
        <v>2</v>
      </c>
      <c r="M24" s="25">
        <v>1</v>
      </c>
      <c r="N24" s="33">
        <v>20</v>
      </c>
      <c r="O24" s="26">
        <v>0.90909090909090906</v>
      </c>
      <c r="P24" s="47"/>
      <c r="Q24" s="47">
        <v>1</v>
      </c>
      <c r="R24" s="47"/>
      <c r="S24" s="47">
        <v>1</v>
      </c>
      <c r="T24" s="47"/>
      <c r="U24" s="47"/>
      <c r="V24" s="47">
        <v>14</v>
      </c>
      <c r="W24" s="47"/>
      <c r="X24" s="47">
        <v>4</v>
      </c>
      <c r="Y24" s="27">
        <v>22</v>
      </c>
      <c r="Z24" s="28">
        <v>1</v>
      </c>
      <c r="AA24" s="48"/>
      <c r="AB24" s="39"/>
    </row>
    <row r="25" spans="1:28" ht="33.75" hidden="1" x14ac:dyDescent="0.25">
      <c r="A25" s="50" t="s">
        <v>110</v>
      </c>
      <c r="B25" s="41">
        <v>20</v>
      </c>
      <c r="C25" s="42">
        <v>13</v>
      </c>
      <c r="D25" s="62" t="s">
        <v>50</v>
      </c>
      <c r="E25" s="62"/>
      <c r="F25" s="44"/>
      <c r="G25" s="23">
        <v>9</v>
      </c>
      <c r="H25" s="45">
        <v>9</v>
      </c>
      <c r="I25" s="47"/>
      <c r="J25" s="47"/>
      <c r="K25" s="24">
        <v>0.69230769230769229</v>
      </c>
      <c r="L25" s="63">
        <v>9</v>
      </c>
      <c r="M25" s="25">
        <v>1</v>
      </c>
      <c r="N25" s="33">
        <v>4</v>
      </c>
      <c r="O25" s="26">
        <v>0.30769230769230771</v>
      </c>
      <c r="P25" s="47"/>
      <c r="Q25" s="47"/>
      <c r="R25" s="47"/>
      <c r="S25" s="47"/>
      <c r="T25" s="47"/>
      <c r="U25" s="47">
        <v>1</v>
      </c>
      <c r="V25" s="47"/>
      <c r="W25" s="47">
        <v>3</v>
      </c>
      <c r="X25" s="47"/>
      <c r="Y25" s="27">
        <v>13</v>
      </c>
      <c r="Z25" s="28">
        <v>1</v>
      </c>
      <c r="AA25" s="48"/>
      <c r="AB25" s="39"/>
    </row>
    <row r="26" spans="1:28" ht="33.75" x14ac:dyDescent="0.25">
      <c r="A26" s="64" t="s">
        <v>109</v>
      </c>
      <c r="B26" s="41">
        <v>20</v>
      </c>
      <c r="C26" s="42">
        <v>15</v>
      </c>
      <c r="D26" s="62" t="s">
        <v>52</v>
      </c>
      <c r="E26" s="62"/>
      <c r="F26" s="44"/>
      <c r="G26" s="23">
        <v>1</v>
      </c>
      <c r="H26" s="45">
        <v>1</v>
      </c>
      <c r="I26" s="47"/>
      <c r="J26" s="47"/>
      <c r="K26" s="24">
        <v>6.6666666666666666E-2</v>
      </c>
      <c r="L26" s="63">
        <v>1</v>
      </c>
      <c r="M26" s="25">
        <v>1</v>
      </c>
      <c r="N26" s="33">
        <v>14</v>
      </c>
      <c r="O26" s="26">
        <v>0.93333333333333335</v>
      </c>
      <c r="P26" s="47"/>
      <c r="Q26" s="47">
        <v>1</v>
      </c>
      <c r="R26" s="47"/>
      <c r="S26" s="47"/>
      <c r="T26" s="47"/>
      <c r="U26" s="47"/>
      <c r="V26" s="47">
        <v>12</v>
      </c>
      <c r="W26" s="47"/>
      <c r="X26" s="47">
        <v>1</v>
      </c>
      <c r="Y26" s="27">
        <v>15</v>
      </c>
      <c r="Z26" s="28">
        <v>1</v>
      </c>
      <c r="AA26" s="48"/>
      <c r="AB26" s="39"/>
    </row>
    <row r="27" spans="1:28" ht="22.5" hidden="1" x14ac:dyDescent="0.25">
      <c r="A27" s="281" t="s">
        <v>196</v>
      </c>
      <c r="B27" s="41">
        <v>10</v>
      </c>
      <c r="C27" s="42">
        <v>8</v>
      </c>
      <c r="D27" s="41">
        <v>7</v>
      </c>
      <c r="E27" s="41"/>
      <c r="F27" s="55">
        <v>1</v>
      </c>
      <c r="G27" s="23">
        <v>7</v>
      </c>
      <c r="H27" s="56">
        <v>7</v>
      </c>
      <c r="I27" s="41"/>
      <c r="J27" s="41"/>
      <c r="K27" s="24">
        <v>0.875</v>
      </c>
      <c r="L27" s="41">
        <v>6</v>
      </c>
      <c r="M27" s="25">
        <v>0.8571428571428571</v>
      </c>
      <c r="N27" s="33">
        <v>1</v>
      </c>
      <c r="O27" s="26">
        <v>0.125</v>
      </c>
      <c r="P27" s="41">
        <v>1</v>
      </c>
      <c r="Q27" s="41"/>
      <c r="R27" s="41"/>
      <c r="S27" s="41"/>
      <c r="T27" s="41"/>
      <c r="U27" s="41"/>
      <c r="V27" s="41"/>
      <c r="W27" s="41"/>
      <c r="X27" s="41"/>
      <c r="Y27" s="27">
        <v>8</v>
      </c>
      <c r="Z27" s="28">
        <v>1</v>
      </c>
      <c r="AA27" s="57"/>
      <c r="AB27" s="39"/>
    </row>
    <row r="28" spans="1:28" ht="22.5" hidden="1" x14ac:dyDescent="0.25">
      <c r="A28" s="50" t="s">
        <v>111</v>
      </c>
      <c r="B28" s="41">
        <v>18</v>
      </c>
      <c r="C28" s="42">
        <v>5</v>
      </c>
      <c r="D28" s="62" t="s">
        <v>42</v>
      </c>
      <c r="E28" s="62"/>
      <c r="F28" s="44"/>
      <c r="G28" s="23">
        <v>4</v>
      </c>
      <c r="H28" s="45">
        <v>4</v>
      </c>
      <c r="I28" s="47"/>
      <c r="J28" s="47"/>
      <c r="K28" s="24">
        <v>0.8</v>
      </c>
      <c r="L28" s="63">
        <v>4</v>
      </c>
      <c r="M28" s="25">
        <v>1</v>
      </c>
      <c r="N28" s="33">
        <v>1</v>
      </c>
      <c r="O28" s="26">
        <v>0.2</v>
      </c>
      <c r="P28" s="47"/>
      <c r="Q28" s="47">
        <v>1</v>
      </c>
      <c r="R28" s="47"/>
      <c r="S28" s="47"/>
      <c r="T28" s="47"/>
      <c r="U28" s="47"/>
      <c r="V28" s="47"/>
      <c r="W28" s="47"/>
      <c r="X28" s="47"/>
      <c r="Y28" s="27">
        <v>5</v>
      </c>
      <c r="Z28" s="28">
        <v>1</v>
      </c>
      <c r="AA28" s="48"/>
      <c r="AB28" s="39"/>
    </row>
    <row r="29" spans="1:28" x14ac:dyDescent="0.25">
      <c r="A29" s="70" t="s">
        <v>171</v>
      </c>
      <c r="B29" s="41">
        <v>50</v>
      </c>
      <c r="C29" s="42">
        <v>32</v>
      </c>
      <c r="D29" s="62" t="s">
        <v>172</v>
      </c>
      <c r="E29" s="62" t="s">
        <v>38</v>
      </c>
      <c r="F29" s="44"/>
      <c r="G29" s="23">
        <v>17</v>
      </c>
      <c r="H29" s="45">
        <v>17</v>
      </c>
      <c r="I29" s="47"/>
      <c r="J29" s="47"/>
      <c r="K29" s="24">
        <v>0.53125</v>
      </c>
      <c r="L29" s="63">
        <v>17</v>
      </c>
      <c r="M29" s="25">
        <v>1</v>
      </c>
      <c r="N29" s="33">
        <v>15</v>
      </c>
      <c r="O29" s="26">
        <v>0.46875</v>
      </c>
      <c r="P29" s="47">
        <v>2</v>
      </c>
      <c r="Q29" s="47"/>
      <c r="R29" s="47"/>
      <c r="S29" s="47"/>
      <c r="T29" s="47"/>
      <c r="U29" s="47"/>
      <c r="V29" s="47">
        <v>2</v>
      </c>
      <c r="W29" s="47">
        <v>3</v>
      </c>
      <c r="X29" s="47">
        <v>8</v>
      </c>
      <c r="Y29" s="27">
        <v>32</v>
      </c>
      <c r="Z29" s="28">
        <v>1</v>
      </c>
      <c r="AA29" s="90"/>
      <c r="AB29" s="39"/>
    </row>
    <row r="30" spans="1:28" ht="22.5" x14ac:dyDescent="0.25">
      <c r="A30" s="70" t="s">
        <v>173</v>
      </c>
      <c r="B30" s="41">
        <v>25</v>
      </c>
      <c r="C30" s="42">
        <v>20</v>
      </c>
      <c r="D30" s="62" t="s">
        <v>57</v>
      </c>
      <c r="E30" s="62" t="s">
        <v>38</v>
      </c>
      <c r="F30" s="44"/>
      <c r="G30" s="23">
        <v>6</v>
      </c>
      <c r="H30" s="45">
        <v>6</v>
      </c>
      <c r="I30" s="47"/>
      <c r="J30" s="47"/>
      <c r="K30" s="24">
        <v>0.3</v>
      </c>
      <c r="L30" s="63">
        <v>6</v>
      </c>
      <c r="M30" s="25">
        <v>1</v>
      </c>
      <c r="N30" s="33">
        <v>13</v>
      </c>
      <c r="O30" s="26">
        <v>0.65</v>
      </c>
      <c r="P30" s="47">
        <v>2</v>
      </c>
      <c r="Q30" s="47"/>
      <c r="R30" s="47"/>
      <c r="S30" s="47"/>
      <c r="T30" s="47"/>
      <c r="U30" s="47"/>
      <c r="V30" s="47">
        <v>2</v>
      </c>
      <c r="W30" s="47">
        <v>1</v>
      </c>
      <c r="X30" s="47">
        <v>8</v>
      </c>
      <c r="Y30" s="27">
        <v>19</v>
      </c>
      <c r="Z30" s="28">
        <v>0.95</v>
      </c>
      <c r="AA30" s="90">
        <v>1</v>
      </c>
      <c r="AB30" s="39"/>
    </row>
    <row r="31" spans="1:28" hidden="1" x14ac:dyDescent="0.25">
      <c r="A31" s="50" t="s">
        <v>78</v>
      </c>
      <c r="B31" s="41">
        <v>25</v>
      </c>
      <c r="C31" s="42">
        <v>22</v>
      </c>
      <c r="D31" s="43" t="s">
        <v>59</v>
      </c>
      <c r="E31" s="43"/>
      <c r="F31" s="44"/>
      <c r="G31" s="23">
        <v>12</v>
      </c>
      <c r="H31" s="45">
        <v>12</v>
      </c>
      <c r="I31" s="53"/>
      <c r="J31" s="53"/>
      <c r="K31" s="24">
        <v>0.54545454545454541</v>
      </c>
      <c r="L31" s="46">
        <v>11</v>
      </c>
      <c r="M31" s="25">
        <v>0.91666666666666663</v>
      </c>
      <c r="N31" s="33">
        <v>10</v>
      </c>
      <c r="O31" s="26">
        <v>0.45454545454545453</v>
      </c>
      <c r="P31" s="47">
        <v>5</v>
      </c>
      <c r="Q31" s="47"/>
      <c r="R31" s="47"/>
      <c r="S31" s="47"/>
      <c r="T31" s="47"/>
      <c r="U31" s="47"/>
      <c r="V31" s="47">
        <v>1</v>
      </c>
      <c r="W31" s="53">
        <v>4</v>
      </c>
      <c r="X31" s="47"/>
      <c r="Y31" s="27">
        <v>22</v>
      </c>
      <c r="Z31" s="28">
        <v>1</v>
      </c>
      <c r="AA31" s="48"/>
      <c r="AB31" s="39"/>
    </row>
    <row r="32" spans="1:28" x14ac:dyDescent="0.25">
      <c r="A32" s="50" t="s">
        <v>79</v>
      </c>
      <c r="B32" s="41">
        <v>35</v>
      </c>
      <c r="C32" s="42">
        <v>15</v>
      </c>
      <c r="D32" s="43" t="s">
        <v>52</v>
      </c>
      <c r="E32" s="43" t="s">
        <v>38</v>
      </c>
      <c r="F32" s="44"/>
      <c r="G32" s="23">
        <v>9</v>
      </c>
      <c r="H32" s="45">
        <v>9</v>
      </c>
      <c r="I32" s="53"/>
      <c r="J32" s="53"/>
      <c r="K32" s="24">
        <v>0.6</v>
      </c>
      <c r="L32" s="46">
        <v>6</v>
      </c>
      <c r="M32" s="25">
        <v>0.66666666666666663</v>
      </c>
      <c r="N32" s="33">
        <v>6</v>
      </c>
      <c r="O32" s="26">
        <v>0.4</v>
      </c>
      <c r="P32" s="47">
        <v>2</v>
      </c>
      <c r="Q32" s="47"/>
      <c r="R32" s="47"/>
      <c r="S32" s="47"/>
      <c r="T32" s="47"/>
      <c r="U32" s="47"/>
      <c r="V32" s="47">
        <v>3</v>
      </c>
      <c r="W32" s="53"/>
      <c r="X32" s="47">
        <v>1</v>
      </c>
      <c r="Y32" s="27">
        <v>15</v>
      </c>
      <c r="Z32" s="28">
        <v>1</v>
      </c>
      <c r="AA32" s="48"/>
      <c r="AB32" s="39"/>
    </row>
    <row r="33" spans="1:28" x14ac:dyDescent="0.25">
      <c r="A33" s="50" t="s">
        <v>80</v>
      </c>
      <c r="B33" s="41">
        <v>29</v>
      </c>
      <c r="C33" s="42">
        <v>11</v>
      </c>
      <c r="D33" s="43" t="s">
        <v>48</v>
      </c>
      <c r="E33" s="43" t="s">
        <v>39</v>
      </c>
      <c r="F33" s="44"/>
      <c r="G33" s="23">
        <v>6</v>
      </c>
      <c r="H33" s="45">
        <v>6</v>
      </c>
      <c r="I33" s="53"/>
      <c r="J33" s="53"/>
      <c r="K33" s="24">
        <v>0.54545454545454541</v>
      </c>
      <c r="L33" s="46">
        <v>6</v>
      </c>
      <c r="M33" s="25">
        <v>1</v>
      </c>
      <c r="N33" s="33">
        <v>5</v>
      </c>
      <c r="O33" s="26">
        <v>0.45454545454545453</v>
      </c>
      <c r="P33" s="47">
        <v>1</v>
      </c>
      <c r="Q33" s="47"/>
      <c r="R33" s="47"/>
      <c r="S33" s="47"/>
      <c r="T33" s="47"/>
      <c r="U33" s="47"/>
      <c r="V33" s="47">
        <v>2</v>
      </c>
      <c r="W33" s="53">
        <v>1</v>
      </c>
      <c r="X33" s="47">
        <v>1</v>
      </c>
      <c r="Y33" s="27">
        <v>11</v>
      </c>
      <c r="Z33" s="28">
        <v>1</v>
      </c>
      <c r="AA33" s="48"/>
      <c r="AB33" s="39"/>
    </row>
    <row r="34" spans="1:28" ht="22.5" x14ac:dyDescent="0.25">
      <c r="A34" s="50" t="s">
        <v>81</v>
      </c>
      <c r="B34" s="41">
        <v>21</v>
      </c>
      <c r="C34" s="42">
        <v>24</v>
      </c>
      <c r="D34" s="43" t="s">
        <v>60</v>
      </c>
      <c r="E34" s="43"/>
      <c r="F34" s="44" t="s">
        <v>38</v>
      </c>
      <c r="G34" s="23">
        <v>6</v>
      </c>
      <c r="H34" s="45">
        <v>6</v>
      </c>
      <c r="I34" s="53"/>
      <c r="J34" s="53"/>
      <c r="K34" s="24">
        <v>0.25</v>
      </c>
      <c r="L34" s="46">
        <v>5</v>
      </c>
      <c r="M34" s="25">
        <v>0.83333333333333337</v>
      </c>
      <c r="N34" s="33">
        <v>18</v>
      </c>
      <c r="O34" s="26">
        <v>0.75</v>
      </c>
      <c r="P34" s="47">
        <v>4</v>
      </c>
      <c r="Q34" s="47"/>
      <c r="R34" s="47"/>
      <c r="S34" s="47"/>
      <c r="T34" s="47"/>
      <c r="U34" s="47"/>
      <c r="V34" s="47">
        <v>5</v>
      </c>
      <c r="W34" s="53">
        <v>3</v>
      </c>
      <c r="X34" s="47">
        <v>6</v>
      </c>
      <c r="Y34" s="27">
        <v>24</v>
      </c>
      <c r="Z34" s="28">
        <v>1</v>
      </c>
      <c r="AA34" s="48"/>
      <c r="AB34" s="39"/>
    </row>
    <row r="35" spans="1:28" x14ac:dyDescent="0.25">
      <c r="A35" s="70" t="s">
        <v>118</v>
      </c>
      <c r="B35" s="41">
        <v>33</v>
      </c>
      <c r="C35" s="42">
        <v>31</v>
      </c>
      <c r="D35" s="43" t="s">
        <v>119</v>
      </c>
      <c r="E35" s="43" t="s">
        <v>40</v>
      </c>
      <c r="F35" s="44" t="s">
        <v>38</v>
      </c>
      <c r="G35" s="23">
        <v>19</v>
      </c>
      <c r="H35" s="45">
        <v>19</v>
      </c>
      <c r="I35" s="47"/>
      <c r="J35" s="47"/>
      <c r="K35" s="24">
        <v>0.61290322580645162</v>
      </c>
      <c r="L35" s="46">
        <v>17</v>
      </c>
      <c r="M35" s="25">
        <v>0.89473684210526316</v>
      </c>
      <c r="N35" s="33">
        <v>12</v>
      </c>
      <c r="O35" s="26">
        <v>0.38709677419354838</v>
      </c>
      <c r="P35" s="47">
        <v>6</v>
      </c>
      <c r="Q35" s="47">
        <v>1</v>
      </c>
      <c r="R35" s="47"/>
      <c r="S35" s="47"/>
      <c r="T35" s="47"/>
      <c r="U35" s="47"/>
      <c r="V35" s="47">
        <v>3</v>
      </c>
      <c r="W35" s="47"/>
      <c r="X35" s="47">
        <v>2</v>
      </c>
      <c r="Y35" s="27">
        <v>31</v>
      </c>
      <c r="Z35" s="28">
        <v>1</v>
      </c>
      <c r="AA35" s="48"/>
      <c r="AB35" s="39"/>
    </row>
    <row r="36" spans="1:28" x14ac:dyDescent="0.25">
      <c r="A36" s="64" t="s">
        <v>132</v>
      </c>
      <c r="B36" s="41">
        <v>41</v>
      </c>
      <c r="C36" s="42">
        <v>47</v>
      </c>
      <c r="D36" s="62" t="s">
        <v>133</v>
      </c>
      <c r="E36" s="43" t="s">
        <v>41</v>
      </c>
      <c r="F36" s="44" t="s">
        <v>45</v>
      </c>
      <c r="G36" s="23">
        <v>36</v>
      </c>
      <c r="H36" s="45">
        <v>36</v>
      </c>
      <c r="I36" s="47"/>
      <c r="J36" s="47"/>
      <c r="K36" s="24">
        <v>0.76595744680851063</v>
      </c>
      <c r="L36" s="46">
        <v>35</v>
      </c>
      <c r="M36" s="25">
        <v>0.97222222222222221</v>
      </c>
      <c r="N36" s="33">
        <v>11</v>
      </c>
      <c r="O36" s="26">
        <v>0.23404255319148937</v>
      </c>
      <c r="P36" s="47">
        <v>3</v>
      </c>
      <c r="Q36" s="47"/>
      <c r="R36" s="47"/>
      <c r="S36" s="47"/>
      <c r="T36" s="47"/>
      <c r="U36" s="47"/>
      <c r="V36" s="47">
        <v>1</v>
      </c>
      <c r="W36" s="47"/>
      <c r="X36" s="47">
        <v>7</v>
      </c>
      <c r="Y36" s="27">
        <v>47</v>
      </c>
      <c r="Z36" s="28">
        <v>1</v>
      </c>
      <c r="AA36" s="48"/>
      <c r="AB36" s="39"/>
    </row>
    <row r="37" spans="1:28" x14ac:dyDescent="0.25">
      <c r="A37" s="70" t="s">
        <v>192</v>
      </c>
      <c r="B37" s="41">
        <v>35</v>
      </c>
      <c r="C37" s="42">
        <v>94</v>
      </c>
      <c r="D37" s="62" t="s">
        <v>193</v>
      </c>
      <c r="E37" s="43" t="s">
        <v>41</v>
      </c>
      <c r="F37" s="44" t="s">
        <v>194</v>
      </c>
      <c r="G37" s="23">
        <v>66</v>
      </c>
      <c r="H37" s="45">
        <v>66</v>
      </c>
      <c r="I37" s="47"/>
      <c r="J37" s="47"/>
      <c r="K37" s="24">
        <v>0.7021276595744681</v>
      </c>
      <c r="L37" s="46">
        <v>66</v>
      </c>
      <c r="M37" s="25">
        <v>1</v>
      </c>
      <c r="N37" s="33">
        <v>28</v>
      </c>
      <c r="O37" s="26">
        <v>0.2978723404255319</v>
      </c>
      <c r="P37" s="47">
        <v>11</v>
      </c>
      <c r="Q37" s="47"/>
      <c r="R37" s="47">
        <v>1</v>
      </c>
      <c r="S37" s="47"/>
      <c r="T37" s="47"/>
      <c r="U37" s="47">
        <v>1</v>
      </c>
      <c r="V37" s="47"/>
      <c r="W37" s="47"/>
      <c r="X37" s="47">
        <v>15</v>
      </c>
      <c r="Y37" s="27">
        <v>94</v>
      </c>
      <c r="Z37" s="28">
        <v>1</v>
      </c>
      <c r="AA37" s="48"/>
      <c r="AB37" s="39"/>
    </row>
    <row r="38" spans="1:28" hidden="1" x14ac:dyDescent="0.25">
      <c r="A38" s="85" t="s">
        <v>166</v>
      </c>
      <c r="B38" s="41">
        <v>14</v>
      </c>
      <c r="C38" s="42">
        <v>26</v>
      </c>
      <c r="D38" s="81" t="s">
        <v>57</v>
      </c>
      <c r="E38" s="81" t="s">
        <v>40</v>
      </c>
      <c r="F38" s="82" t="s">
        <v>43</v>
      </c>
      <c r="G38" s="23">
        <v>20</v>
      </c>
      <c r="H38" s="83">
        <v>20</v>
      </c>
      <c r="I38" s="47"/>
      <c r="J38" s="47"/>
      <c r="K38" s="24">
        <v>0.76923076923076927</v>
      </c>
      <c r="L38" s="84">
        <v>20</v>
      </c>
      <c r="M38" s="25">
        <v>1</v>
      </c>
      <c r="N38" s="33">
        <v>6</v>
      </c>
      <c r="O38" s="26">
        <v>0.23076923076923078</v>
      </c>
      <c r="P38" s="47">
        <v>6</v>
      </c>
      <c r="Q38" s="47"/>
      <c r="R38" s="47"/>
      <c r="S38" s="47"/>
      <c r="T38" s="47"/>
      <c r="U38" s="47"/>
      <c r="V38" s="47"/>
      <c r="W38" s="47"/>
      <c r="X38" s="47"/>
      <c r="Y38" s="27">
        <v>26</v>
      </c>
      <c r="Z38" s="28">
        <v>1</v>
      </c>
      <c r="AA38" s="48"/>
      <c r="AB38" s="39"/>
    </row>
    <row r="39" spans="1:28" ht="23.25" hidden="1" x14ac:dyDescent="0.25">
      <c r="A39" s="85" t="s">
        <v>167</v>
      </c>
      <c r="B39" s="41">
        <v>3</v>
      </c>
      <c r="C39" s="42">
        <v>26</v>
      </c>
      <c r="D39" s="81" t="s">
        <v>40</v>
      </c>
      <c r="E39" s="81"/>
      <c r="F39" s="82" t="s">
        <v>60</v>
      </c>
      <c r="G39" s="23">
        <v>23</v>
      </c>
      <c r="H39" s="83">
        <v>23</v>
      </c>
      <c r="I39" s="47"/>
      <c r="J39" s="47"/>
      <c r="K39" s="24">
        <v>0.88461538461538458</v>
      </c>
      <c r="L39" s="84">
        <v>23</v>
      </c>
      <c r="M39" s="25">
        <v>1</v>
      </c>
      <c r="N39" s="33">
        <v>3</v>
      </c>
      <c r="O39" s="26">
        <v>0.11538461538461539</v>
      </c>
      <c r="P39" s="47">
        <v>2</v>
      </c>
      <c r="Q39" s="47"/>
      <c r="R39" s="47"/>
      <c r="S39" s="47"/>
      <c r="T39" s="47"/>
      <c r="U39" s="47">
        <v>1</v>
      </c>
      <c r="V39" s="47"/>
      <c r="W39" s="47"/>
      <c r="X39" s="47"/>
      <c r="Y39" s="27">
        <v>26</v>
      </c>
      <c r="Z39" s="28">
        <v>1</v>
      </c>
      <c r="AA39" s="48"/>
      <c r="AB39" s="39"/>
    </row>
    <row r="40" spans="1:28" ht="22.5" x14ac:dyDescent="0.25">
      <c r="A40" s="50" t="s">
        <v>99</v>
      </c>
      <c r="B40" s="41">
        <v>45</v>
      </c>
      <c r="C40" s="42">
        <v>44</v>
      </c>
      <c r="D40" s="41">
        <v>33</v>
      </c>
      <c r="E40" s="41">
        <v>4</v>
      </c>
      <c r="F40" s="55">
        <v>11</v>
      </c>
      <c r="G40" s="23">
        <v>23</v>
      </c>
      <c r="H40" s="56">
        <v>23</v>
      </c>
      <c r="I40" s="41"/>
      <c r="J40" s="41"/>
      <c r="K40" s="24">
        <v>0.52272727272727271</v>
      </c>
      <c r="L40" s="41">
        <v>22</v>
      </c>
      <c r="M40" s="25">
        <v>0.95652173913043481</v>
      </c>
      <c r="N40" s="33">
        <v>20</v>
      </c>
      <c r="O40" s="26">
        <v>0.45454545454545453</v>
      </c>
      <c r="P40" s="41">
        <v>3</v>
      </c>
      <c r="Q40" s="41">
        <v>1</v>
      </c>
      <c r="R40" s="41"/>
      <c r="S40" s="41">
        <v>1</v>
      </c>
      <c r="T40" s="41"/>
      <c r="U40" s="41">
        <v>4</v>
      </c>
      <c r="V40" s="41">
        <v>8</v>
      </c>
      <c r="W40" s="41"/>
      <c r="X40" s="41">
        <v>3</v>
      </c>
      <c r="Y40" s="27">
        <v>43</v>
      </c>
      <c r="Z40" s="28">
        <v>0.97727272727272729</v>
      </c>
      <c r="AA40" s="57">
        <v>1</v>
      </c>
      <c r="AB40" s="39"/>
    </row>
    <row r="41" spans="1:28" x14ac:dyDescent="0.25">
      <c r="A41" s="281" t="s">
        <v>197</v>
      </c>
      <c r="B41" s="41">
        <v>10</v>
      </c>
      <c r="C41" s="42">
        <v>3</v>
      </c>
      <c r="D41" s="41">
        <v>3</v>
      </c>
      <c r="E41" s="41"/>
      <c r="F41" s="55"/>
      <c r="G41" s="23">
        <v>1</v>
      </c>
      <c r="H41" s="56">
        <v>1</v>
      </c>
      <c r="I41" s="41"/>
      <c r="J41" s="41"/>
      <c r="K41" s="24">
        <v>0.33333333333333331</v>
      </c>
      <c r="L41" s="41">
        <v>1</v>
      </c>
      <c r="M41" s="25">
        <v>1</v>
      </c>
      <c r="N41" s="33">
        <v>2</v>
      </c>
      <c r="O41" s="26">
        <v>0.66666666666666663</v>
      </c>
      <c r="P41" s="41"/>
      <c r="Q41" s="41">
        <v>1</v>
      </c>
      <c r="R41" s="41"/>
      <c r="S41" s="41"/>
      <c r="T41" s="41"/>
      <c r="U41" s="41"/>
      <c r="V41" s="41"/>
      <c r="W41" s="41"/>
      <c r="X41" s="41">
        <v>1</v>
      </c>
      <c r="Y41" s="27">
        <v>3</v>
      </c>
      <c r="Z41" s="28">
        <v>1</v>
      </c>
      <c r="AA41" s="57"/>
      <c r="AB41" s="39"/>
    </row>
    <row r="42" spans="1:28" ht="22.5" hidden="1" x14ac:dyDescent="0.25">
      <c r="A42" s="50" t="s">
        <v>101</v>
      </c>
      <c r="B42" s="41">
        <v>15</v>
      </c>
      <c r="C42" s="42">
        <v>7</v>
      </c>
      <c r="D42" s="41">
        <v>7</v>
      </c>
      <c r="E42" s="41"/>
      <c r="F42" s="55"/>
      <c r="G42" s="23">
        <v>6</v>
      </c>
      <c r="H42" s="56">
        <v>6</v>
      </c>
      <c r="I42" s="41"/>
      <c r="J42" s="41"/>
      <c r="K42" s="24">
        <v>0.8571428571428571</v>
      </c>
      <c r="L42" s="41">
        <v>6</v>
      </c>
      <c r="M42" s="25">
        <v>1</v>
      </c>
      <c r="N42" s="33">
        <v>1</v>
      </c>
      <c r="O42" s="26">
        <v>0.14285714285714285</v>
      </c>
      <c r="P42" s="41"/>
      <c r="Q42" s="41"/>
      <c r="R42" s="41"/>
      <c r="S42" s="41"/>
      <c r="T42" s="41"/>
      <c r="U42" s="41"/>
      <c r="V42" s="41">
        <v>1</v>
      </c>
      <c r="W42" s="41"/>
      <c r="X42" s="41"/>
      <c r="Y42" s="27">
        <v>7</v>
      </c>
      <c r="Z42" s="28">
        <v>1</v>
      </c>
      <c r="AA42" s="57"/>
      <c r="AB42" s="39"/>
    </row>
    <row r="43" spans="1:28" ht="22.5" hidden="1" x14ac:dyDescent="0.25">
      <c r="A43" s="281" t="s">
        <v>198</v>
      </c>
      <c r="B43" s="41">
        <v>10</v>
      </c>
      <c r="C43" s="42">
        <v>7</v>
      </c>
      <c r="D43" s="41">
        <v>6</v>
      </c>
      <c r="E43" s="41"/>
      <c r="F43" s="55">
        <v>1</v>
      </c>
      <c r="G43" s="23">
        <v>7</v>
      </c>
      <c r="H43" s="56">
        <v>7</v>
      </c>
      <c r="I43" s="41"/>
      <c r="J43" s="41"/>
      <c r="K43" s="24">
        <v>1</v>
      </c>
      <c r="L43" s="41">
        <v>7</v>
      </c>
      <c r="M43" s="25">
        <v>1</v>
      </c>
      <c r="N43" s="33">
        <v>0</v>
      </c>
      <c r="O43" s="26">
        <v>0</v>
      </c>
      <c r="P43" s="41"/>
      <c r="Q43" s="41"/>
      <c r="R43" s="41"/>
      <c r="S43" s="41"/>
      <c r="T43" s="41"/>
      <c r="U43" s="41"/>
      <c r="V43" s="41"/>
      <c r="W43" s="41"/>
      <c r="X43" s="41"/>
      <c r="Y43" s="27">
        <v>7</v>
      </c>
      <c r="Z43" s="28">
        <v>1</v>
      </c>
      <c r="AA43" s="57"/>
      <c r="AB43" s="39"/>
    </row>
    <row r="44" spans="1:28" x14ac:dyDescent="0.25">
      <c r="A44" s="58" t="s">
        <v>142</v>
      </c>
      <c r="B44" s="41">
        <v>71</v>
      </c>
      <c r="C44" s="42">
        <v>61</v>
      </c>
      <c r="D44" s="43" t="s">
        <v>143</v>
      </c>
      <c r="E44" s="43" t="s">
        <v>39</v>
      </c>
      <c r="F44" s="44" t="s">
        <v>39</v>
      </c>
      <c r="G44" s="23">
        <v>32</v>
      </c>
      <c r="H44" s="45">
        <v>32</v>
      </c>
      <c r="I44" s="47"/>
      <c r="J44" s="47"/>
      <c r="K44" s="24">
        <v>0.52459016393442626</v>
      </c>
      <c r="L44" s="46">
        <v>32</v>
      </c>
      <c r="M44" s="25">
        <v>1</v>
      </c>
      <c r="N44" s="33">
        <v>29</v>
      </c>
      <c r="O44" s="26">
        <v>0.47540983606557374</v>
      </c>
      <c r="P44" s="47">
        <v>12</v>
      </c>
      <c r="Q44" s="47">
        <v>1</v>
      </c>
      <c r="R44" s="47"/>
      <c r="S44" s="47"/>
      <c r="T44" s="47"/>
      <c r="U44" s="47"/>
      <c r="V44" s="47">
        <v>13</v>
      </c>
      <c r="W44" s="47">
        <v>1</v>
      </c>
      <c r="X44" s="47">
        <v>2</v>
      </c>
      <c r="Y44" s="27">
        <v>61</v>
      </c>
      <c r="Z44" s="28">
        <v>1</v>
      </c>
      <c r="AA44" s="48"/>
      <c r="AB44" s="39"/>
    </row>
    <row r="45" spans="1:28" hidden="1" x14ac:dyDescent="0.25">
      <c r="A45" s="85" t="s">
        <v>142</v>
      </c>
      <c r="B45" s="41">
        <v>61</v>
      </c>
      <c r="C45" s="42">
        <v>51</v>
      </c>
      <c r="D45" s="81" t="s">
        <v>168</v>
      </c>
      <c r="E45" s="81" t="s">
        <v>38</v>
      </c>
      <c r="F45" s="82" t="s">
        <v>47</v>
      </c>
      <c r="G45" s="23">
        <v>34</v>
      </c>
      <c r="H45" s="83">
        <v>34</v>
      </c>
      <c r="I45" s="47"/>
      <c r="J45" s="47"/>
      <c r="K45" s="24">
        <v>0.66666666666666663</v>
      </c>
      <c r="L45" s="84">
        <v>34</v>
      </c>
      <c r="M45" s="25">
        <v>1</v>
      </c>
      <c r="N45" s="33">
        <v>17</v>
      </c>
      <c r="O45" s="26">
        <v>0.33333333333333331</v>
      </c>
      <c r="P45" s="47">
        <v>9</v>
      </c>
      <c r="Q45" s="47">
        <v>1</v>
      </c>
      <c r="R45" s="47"/>
      <c r="S45" s="47"/>
      <c r="T45" s="47"/>
      <c r="U45" s="47"/>
      <c r="V45" s="47">
        <v>4</v>
      </c>
      <c r="W45" s="47">
        <v>3</v>
      </c>
      <c r="X45" s="47"/>
      <c r="Y45" s="27">
        <v>51</v>
      </c>
      <c r="Z45" s="28">
        <v>1</v>
      </c>
      <c r="AA45" s="48"/>
      <c r="AB45" s="39"/>
    </row>
    <row r="46" spans="1:28" hidden="1" x14ac:dyDescent="0.25">
      <c r="A46" s="106" t="s">
        <v>142</v>
      </c>
      <c r="B46" s="41">
        <v>8</v>
      </c>
      <c r="C46" s="42">
        <v>15</v>
      </c>
      <c r="D46" s="41">
        <v>12</v>
      </c>
      <c r="E46" s="41"/>
      <c r="F46" s="55">
        <v>3</v>
      </c>
      <c r="G46" s="23">
        <v>11</v>
      </c>
      <c r="H46" s="56">
        <v>11</v>
      </c>
      <c r="I46" s="41"/>
      <c r="J46" s="41"/>
      <c r="K46" s="24">
        <v>0.73333333333333328</v>
      </c>
      <c r="L46" s="41">
        <v>11</v>
      </c>
      <c r="M46" s="25">
        <v>1</v>
      </c>
      <c r="N46" s="33">
        <v>4</v>
      </c>
      <c r="O46" s="26">
        <v>0.26666666666666666</v>
      </c>
      <c r="P46" s="41">
        <v>1</v>
      </c>
      <c r="Q46" s="41">
        <v>2</v>
      </c>
      <c r="R46" s="41"/>
      <c r="S46" s="41"/>
      <c r="T46" s="41"/>
      <c r="U46" s="41"/>
      <c r="V46" s="41">
        <v>1</v>
      </c>
      <c r="W46" s="41"/>
      <c r="X46" s="41"/>
      <c r="Y46" s="27">
        <v>15</v>
      </c>
      <c r="Z46" s="28">
        <v>1</v>
      </c>
      <c r="AA46" s="57"/>
      <c r="AB46" s="39"/>
    </row>
    <row r="47" spans="1:28" ht="22.5" hidden="1" x14ac:dyDescent="0.25">
      <c r="A47" s="50" t="s">
        <v>102</v>
      </c>
      <c r="B47" s="41">
        <v>15</v>
      </c>
      <c r="C47" s="42">
        <v>14</v>
      </c>
      <c r="D47" s="41">
        <v>11</v>
      </c>
      <c r="E47" s="41"/>
      <c r="F47" s="55">
        <v>3</v>
      </c>
      <c r="G47" s="23">
        <v>5</v>
      </c>
      <c r="H47" s="56">
        <v>5</v>
      </c>
      <c r="I47" s="41"/>
      <c r="J47" s="41"/>
      <c r="K47" s="24">
        <v>0.35714285714285715</v>
      </c>
      <c r="L47" s="41">
        <v>5</v>
      </c>
      <c r="M47" s="25">
        <v>1</v>
      </c>
      <c r="N47" s="33">
        <v>9</v>
      </c>
      <c r="O47" s="26">
        <v>0.6428571428571429</v>
      </c>
      <c r="P47" s="41">
        <v>2</v>
      </c>
      <c r="Q47" s="41">
        <v>1</v>
      </c>
      <c r="R47" s="41"/>
      <c r="S47" s="41"/>
      <c r="T47" s="41"/>
      <c r="U47" s="41">
        <v>3</v>
      </c>
      <c r="V47" s="41">
        <v>3</v>
      </c>
      <c r="W47" s="41"/>
      <c r="X47" s="41"/>
      <c r="Y47" s="27">
        <v>14</v>
      </c>
      <c r="Z47" s="28">
        <v>1</v>
      </c>
      <c r="AA47" s="57"/>
      <c r="AB47" s="39"/>
    </row>
    <row r="48" spans="1:28" ht="33.75" x14ac:dyDescent="0.25">
      <c r="A48" s="60" t="s">
        <v>100</v>
      </c>
      <c r="B48" s="41">
        <v>20</v>
      </c>
      <c r="C48" s="42">
        <v>44</v>
      </c>
      <c r="D48" s="41">
        <v>21</v>
      </c>
      <c r="E48" s="41">
        <v>4</v>
      </c>
      <c r="F48" s="55">
        <v>23</v>
      </c>
      <c r="G48" s="23">
        <v>32</v>
      </c>
      <c r="H48" s="56">
        <v>32</v>
      </c>
      <c r="I48" s="41"/>
      <c r="J48" s="41"/>
      <c r="K48" s="24">
        <v>0.72727272727272729</v>
      </c>
      <c r="L48" s="41">
        <v>32</v>
      </c>
      <c r="M48" s="25">
        <v>1</v>
      </c>
      <c r="N48" s="33">
        <v>12</v>
      </c>
      <c r="O48" s="26">
        <v>0.27272727272727271</v>
      </c>
      <c r="P48" s="41">
        <v>2</v>
      </c>
      <c r="Q48" s="41"/>
      <c r="R48" s="41">
        <v>1</v>
      </c>
      <c r="S48" s="41"/>
      <c r="T48" s="41"/>
      <c r="U48" s="41">
        <v>4</v>
      </c>
      <c r="V48" s="41">
        <v>2</v>
      </c>
      <c r="W48" s="41">
        <v>1</v>
      </c>
      <c r="X48" s="41">
        <v>2</v>
      </c>
      <c r="Y48" s="27">
        <v>44</v>
      </c>
      <c r="Z48" s="28">
        <v>1</v>
      </c>
      <c r="AA48" s="57"/>
      <c r="AB48" s="39"/>
    </row>
    <row r="49" spans="1:28" x14ac:dyDescent="0.25">
      <c r="A49" s="58" t="s">
        <v>144</v>
      </c>
      <c r="B49" s="41">
        <v>14</v>
      </c>
      <c r="C49" s="42">
        <v>11</v>
      </c>
      <c r="D49" s="43" t="s">
        <v>48</v>
      </c>
      <c r="E49" s="43"/>
      <c r="F49" s="44"/>
      <c r="G49" s="23">
        <v>7</v>
      </c>
      <c r="H49" s="45">
        <v>7</v>
      </c>
      <c r="I49" s="47"/>
      <c r="J49" s="47"/>
      <c r="K49" s="24">
        <v>0.63636363636363635</v>
      </c>
      <c r="L49" s="46">
        <v>6</v>
      </c>
      <c r="M49" s="25">
        <v>0.8571428571428571</v>
      </c>
      <c r="N49" s="33">
        <v>4</v>
      </c>
      <c r="O49" s="26">
        <v>0.36363636363636365</v>
      </c>
      <c r="P49" s="47">
        <v>1</v>
      </c>
      <c r="Q49" s="47"/>
      <c r="R49" s="47"/>
      <c r="S49" s="47"/>
      <c r="T49" s="47"/>
      <c r="U49" s="47"/>
      <c r="V49" s="47"/>
      <c r="W49" s="47">
        <v>1</v>
      </c>
      <c r="X49" s="47">
        <v>2</v>
      </c>
      <c r="Y49" s="27">
        <v>11</v>
      </c>
      <c r="Z49" s="28">
        <v>1</v>
      </c>
      <c r="AA49" s="48"/>
      <c r="AB49" s="39"/>
    </row>
    <row r="50" spans="1:28" ht="22.5" hidden="1" x14ac:dyDescent="0.25">
      <c r="A50" s="70" t="s">
        <v>137</v>
      </c>
      <c r="B50" s="41">
        <v>10</v>
      </c>
      <c r="C50" s="42">
        <v>6</v>
      </c>
      <c r="D50" s="62" t="s">
        <v>43</v>
      </c>
      <c r="E50" s="43"/>
      <c r="F50" s="44"/>
      <c r="G50" s="23">
        <v>4</v>
      </c>
      <c r="H50" s="45">
        <v>4</v>
      </c>
      <c r="I50" s="47"/>
      <c r="J50" s="47"/>
      <c r="K50" s="24">
        <v>0.66666666666666663</v>
      </c>
      <c r="L50" s="63">
        <v>4</v>
      </c>
      <c r="M50" s="25">
        <v>1</v>
      </c>
      <c r="N50" s="33">
        <v>2</v>
      </c>
      <c r="O50" s="26">
        <v>0.33333333333333331</v>
      </c>
      <c r="P50" s="47">
        <v>2</v>
      </c>
      <c r="Q50" s="47"/>
      <c r="R50" s="47"/>
      <c r="S50" s="47"/>
      <c r="T50" s="47"/>
      <c r="U50" s="47"/>
      <c r="V50" s="47"/>
      <c r="W50" s="47"/>
      <c r="X50" s="47"/>
      <c r="Y50" s="27">
        <v>6</v>
      </c>
      <c r="Z50" s="28">
        <v>1</v>
      </c>
      <c r="AA50" s="48"/>
      <c r="AB50" s="39"/>
    </row>
    <row r="51" spans="1:28" ht="22.5" x14ac:dyDescent="0.25">
      <c r="A51" s="70" t="s">
        <v>135</v>
      </c>
      <c r="B51" s="41">
        <v>70</v>
      </c>
      <c r="C51" s="42">
        <v>47</v>
      </c>
      <c r="D51" s="62" t="s">
        <v>136</v>
      </c>
      <c r="E51" s="43" t="s">
        <v>39</v>
      </c>
      <c r="F51" s="44" t="s">
        <v>38</v>
      </c>
      <c r="G51" s="23">
        <v>17</v>
      </c>
      <c r="H51" s="45">
        <v>17</v>
      </c>
      <c r="I51" s="47"/>
      <c r="J51" s="47"/>
      <c r="K51" s="24">
        <v>0.36170212765957449</v>
      </c>
      <c r="L51" s="63">
        <v>16</v>
      </c>
      <c r="M51" s="25">
        <v>0.94117647058823528</v>
      </c>
      <c r="N51" s="33">
        <v>30</v>
      </c>
      <c r="O51" s="26">
        <v>0.63829787234042556</v>
      </c>
      <c r="P51" s="47">
        <v>1</v>
      </c>
      <c r="Q51" s="47"/>
      <c r="R51" s="47"/>
      <c r="S51" s="47"/>
      <c r="T51" s="47"/>
      <c r="U51" s="47"/>
      <c r="V51" s="47">
        <v>3</v>
      </c>
      <c r="W51" s="47">
        <v>1</v>
      </c>
      <c r="X51" s="47">
        <v>25</v>
      </c>
      <c r="Y51" s="27">
        <v>47</v>
      </c>
      <c r="Z51" s="28">
        <v>1</v>
      </c>
      <c r="AA51" s="48"/>
      <c r="AB51" s="39"/>
    </row>
    <row r="52" spans="1:28" ht="56.25" x14ac:dyDescent="0.25">
      <c r="A52" s="64" t="s">
        <v>138</v>
      </c>
      <c r="B52" s="41">
        <v>15</v>
      </c>
      <c r="C52" s="42">
        <v>23</v>
      </c>
      <c r="D52" s="62" t="s">
        <v>58</v>
      </c>
      <c r="E52" s="43" t="s">
        <v>39</v>
      </c>
      <c r="F52" s="44" t="s">
        <v>39</v>
      </c>
      <c r="G52" s="23">
        <v>13</v>
      </c>
      <c r="H52" s="45">
        <v>13</v>
      </c>
      <c r="I52" s="47"/>
      <c r="J52" s="47"/>
      <c r="K52" s="24">
        <v>0.56521739130434778</v>
      </c>
      <c r="L52" s="63">
        <v>13</v>
      </c>
      <c r="M52" s="25">
        <v>1</v>
      </c>
      <c r="N52" s="33">
        <v>10</v>
      </c>
      <c r="O52" s="26">
        <v>0.43478260869565216</v>
      </c>
      <c r="P52" s="47">
        <v>2</v>
      </c>
      <c r="Q52" s="47"/>
      <c r="R52" s="47"/>
      <c r="S52" s="47"/>
      <c r="T52" s="47"/>
      <c r="U52" s="47"/>
      <c r="V52" s="47">
        <v>1</v>
      </c>
      <c r="W52" s="47"/>
      <c r="X52" s="47">
        <v>7</v>
      </c>
      <c r="Y52" s="27">
        <v>23</v>
      </c>
      <c r="Z52" s="28">
        <v>1</v>
      </c>
      <c r="AA52" s="48"/>
      <c r="AB52" s="39"/>
    </row>
    <row r="53" spans="1:28" hidden="1" x14ac:dyDescent="0.25">
      <c r="A53" s="58" t="s">
        <v>145</v>
      </c>
      <c r="B53" s="41">
        <v>5</v>
      </c>
      <c r="C53" s="42">
        <v>4</v>
      </c>
      <c r="D53" s="43" t="s">
        <v>41</v>
      </c>
      <c r="E53" s="43"/>
      <c r="F53" s="44"/>
      <c r="G53" s="23">
        <v>3</v>
      </c>
      <c r="H53" s="45">
        <v>3</v>
      </c>
      <c r="I53" s="47"/>
      <c r="J53" s="47"/>
      <c r="K53" s="24">
        <v>0.75</v>
      </c>
      <c r="L53" s="46">
        <v>3</v>
      </c>
      <c r="M53" s="25">
        <v>1</v>
      </c>
      <c r="N53" s="33">
        <v>1</v>
      </c>
      <c r="O53" s="26">
        <v>0.25</v>
      </c>
      <c r="P53" s="47">
        <v>1</v>
      </c>
      <c r="Q53" s="47"/>
      <c r="R53" s="47"/>
      <c r="S53" s="47"/>
      <c r="T53" s="47"/>
      <c r="U53" s="47"/>
      <c r="V53" s="47"/>
      <c r="W53" s="47"/>
      <c r="X53" s="47"/>
      <c r="Y53" s="27">
        <v>4</v>
      </c>
      <c r="Z53" s="28">
        <v>1</v>
      </c>
      <c r="AA53" s="48"/>
      <c r="AB53" s="39"/>
    </row>
    <row r="54" spans="1:28" x14ac:dyDescent="0.25">
      <c r="A54" s="50" t="s">
        <v>82</v>
      </c>
      <c r="B54" s="41">
        <v>25</v>
      </c>
      <c r="C54" s="42">
        <v>10</v>
      </c>
      <c r="D54" s="43" t="s">
        <v>47</v>
      </c>
      <c r="E54" s="43"/>
      <c r="F54" s="44"/>
      <c r="G54" s="23">
        <v>6</v>
      </c>
      <c r="H54" s="45">
        <v>6</v>
      </c>
      <c r="I54" s="52"/>
      <c r="J54" s="52"/>
      <c r="K54" s="24">
        <v>0.6</v>
      </c>
      <c r="L54" s="46">
        <v>6</v>
      </c>
      <c r="M54" s="25">
        <v>1</v>
      </c>
      <c r="N54" s="33">
        <v>4</v>
      </c>
      <c r="O54" s="26">
        <v>0.4</v>
      </c>
      <c r="P54" s="47">
        <v>1</v>
      </c>
      <c r="Q54" s="47">
        <v>1</v>
      </c>
      <c r="R54" s="47"/>
      <c r="S54" s="47"/>
      <c r="T54" s="47"/>
      <c r="U54" s="47"/>
      <c r="V54" s="47">
        <v>1</v>
      </c>
      <c r="W54" s="52"/>
      <c r="X54" s="47">
        <v>1</v>
      </c>
      <c r="Y54" s="27">
        <v>10</v>
      </c>
      <c r="Z54" s="28">
        <v>1</v>
      </c>
      <c r="AA54" s="48"/>
      <c r="AB54" s="39"/>
    </row>
    <row r="55" spans="1:28" ht="22.5" x14ac:dyDescent="0.25">
      <c r="A55" s="64" t="s">
        <v>139</v>
      </c>
      <c r="B55" s="41">
        <v>11</v>
      </c>
      <c r="C55" s="42">
        <v>9</v>
      </c>
      <c r="D55" s="62" t="s">
        <v>46</v>
      </c>
      <c r="E55" s="43" t="s">
        <v>38</v>
      </c>
      <c r="F55" s="44"/>
      <c r="G55" s="23">
        <v>3</v>
      </c>
      <c r="H55" s="45">
        <v>3</v>
      </c>
      <c r="I55" s="47"/>
      <c r="J55" s="47"/>
      <c r="K55" s="24">
        <v>0.33333333333333331</v>
      </c>
      <c r="L55" s="63">
        <v>3</v>
      </c>
      <c r="M55" s="25">
        <v>1</v>
      </c>
      <c r="N55" s="33">
        <v>5</v>
      </c>
      <c r="O55" s="26">
        <v>0.55555555555555558</v>
      </c>
      <c r="P55" s="47">
        <v>1</v>
      </c>
      <c r="Q55" s="47"/>
      <c r="R55" s="47"/>
      <c r="S55" s="47"/>
      <c r="T55" s="47"/>
      <c r="U55" s="47"/>
      <c r="V55" s="47"/>
      <c r="W55" s="47"/>
      <c r="X55" s="47">
        <v>4</v>
      </c>
      <c r="Y55" s="27">
        <v>8</v>
      </c>
      <c r="Z55" s="28">
        <v>0.88888888888888884</v>
      </c>
      <c r="AA55" s="48">
        <v>1</v>
      </c>
      <c r="AB55" s="39"/>
    </row>
    <row r="56" spans="1:28" x14ac:dyDescent="0.25">
      <c r="A56" s="64" t="s">
        <v>112</v>
      </c>
      <c r="B56" s="41">
        <v>41</v>
      </c>
      <c r="C56" s="42">
        <v>48</v>
      </c>
      <c r="D56" s="62" t="s">
        <v>113</v>
      </c>
      <c r="E56" s="62" t="s">
        <v>40</v>
      </c>
      <c r="F56" s="44"/>
      <c r="G56" s="23">
        <v>38</v>
      </c>
      <c r="H56" s="45">
        <v>38</v>
      </c>
      <c r="I56" s="47"/>
      <c r="J56" s="47"/>
      <c r="K56" s="24">
        <v>0.79166666666666663</v>
      </c>
      <c r="L56" s="46">
        <v>38</v>
      </c>
      <c r="M56" s="25">
        <v>1</v>
      </c>
      <c r="N56" s="33">
        <v>10</v>
      </c>
      <c r="O56" s="26">
        <v>0.20833333333333334</v>
      </c>
      <c r="P56" s="47">
        <v>8</v>
      </c>
      <c r="Q56" s="47">
        <v>1</v>
      </c>
      <c r="R56" s="47"/>
      <c r="S56" s="47"/>
      <c r="T56" s="47"/>
      <c r="U56" s="47"/>
      <c r="V56" s="47"/>
      <c r="W56" s="47"/>
      <c r="X56" s="47">
        <v>1</v>
      </c>
      <c r="Y56" s="27">
        <v>48</v>
      </c>
      <c r="Z56" s="28">
        <v>1</v>
      </c>
      <c r="AA56" s="48"/>
      <c r="AB56" s="39"/>
    </row>
    <row r="57" spans="1:28" x14ac:dyDescent="0.25">
      <c r="A57" s="64" t="s">
        <v>114</v>
      </c>
      <c r="B57" s="41">
        <v>18</v>
      </c>
      <c r="C57" s="42">
        <v>22</v>
      </c>
      <c r="D57" s="62" t="s">
        <v>58</v>
      </c>
      <c r="E57" s="62" t="s">
        <v>39</v>
      </c>
      <c r="F57" s="44" t="s">
        <v>38</v>
      </c>
      <c r="G57" s="23">
        <v>15</v>
      </c>
      <c r="H57" s="45">
        <v>15</v>
      </c>
      <c r="I57" s="47"/>
      <c r="J57" s="47"/>
      <c r="K57" s="24">
        <v>0.68181818181818177</v>
      </c>
      <c r="L57" s="63">
        <v>15</v>
      </c>
      <c r="M57" s="25">
        <v>1</v>
      </c>
      <c r="N57" s="33">
        <v>7</v>
      </c>
      <c r="O57" s="26">
        <v>0.31818181818181818</v>
      </c>
      <c r="P57" s="47"/>
      <c r="Q57" s="47">
        <v>1</v>
      </c>
      <c r="R57" s="47"/>
      <c r="S57" s="47"/>
      <c r="T57" s="47"/>
      <c r="U57" s="47"/>
      <c r="V57" s="47"/>
      <c r="W57" s="47"/>
      <c r="X57" s="47">
        <v>6</v>
      </c>
      <c r="Y57" s="27">
        <v>22</v>
      </c>
      <c r="Z57" s="28">
        <v>1</v>
      </c>
      <c r="AA57" s="48"/>
      <c r="AB57" s="39"/>
    </row>
    <row r="58" spans="1:28" x14ac:dyDescent="0.25">
      <c r="A58" s="70" t="s">
        <v>174</v>
      </c>
      <c r="B58" s="41">
        <v>45</v>
      </c>
      <c r="C58" s="42">
        <v>30</v>
      </c>
      <c r="D58" s="62" t="s">
        <v>175</v>
      </c>
      <c r="E58" s="62" t="s">
        <v>42</v>
      </c>
      <c r="F58" s="44" t="s">
        <v>38</v>
      </c>
      <c r="G58" s="23">
        <v>26</v>
      </c>
      <c r="H58" s="45">
        <v>26</v>
      </c>
      <c r="I58" s="47"/>
      <c r="J58" s="47"/>
      <c r="K58" s="24">
        <v>0.8666666666666667</v>
      </c>
      <c r="L58" s="63">
        <v>25</v>
      </c>
      <c r="M58" s="25">
        <v>0.96153846153846156</v>
      </c>
      <c r="N58" s="33">
        <v>4</v>
      </c>
      <c r="O58" s="26">
        <v>0.13333333333333333</v>
      </c>
      <c r="P58" s="47">
        <v>2</v>
      </c>
      <c r="Q58" s="47"/>
      <c r="R58" s="47"/>
      <c r="S58" s="47"/>
      <c r="T58" s="47"/>
      <c r="U58" s="47"/>
      <c r="V58" s="47"/>
      <c r="W58" s="47"/>
      <c r="X58" s="47">
        <v>2</v>
      </c>
      <c r="Y58" s="27">
        <v>30</v>
      </c>
      <c r="Z58" s="28">
        <v>1</v>
      </c>
      <c r="AA58" s="90"/>
      <c r="AB58" s="39"/>
    </row>
    <row r="59" spans="1:28" ht="22.5" hidden="1" x14ac:dyDescent="0.25">
      <c r="A59" s="58" t="s">
        <v>169</v>
      </c>
      <c r="B59" s="41">
        <v>25</v>
      </c>
      <c r="C59" s="42">
        <v>25</v>
      </c>
      <c r="D59" s="86" t="s">
        <v>62</v>
      </c>
      <c r="E59" s="86"/>
      <c r="F59" s="82"/>
      <c r="G59" s="23">
        <v>21</v>
      </c>
      <c r="H59" s="83">
        <v>21</v>
      </c>
      <c r="I59" s="47"/>
      <c r="J59" s="47"/>
      <c r="K59" s="24">
        <v>0.84</v>
      </c>
      <c r="L59" s="84">
        <v>21</v>
      </c>
      <c r="M59" s="25">
        <v>1</v>
      </c>
      <c r="N59" s="33">
        <v>4</v>
      </c>
      <c r="O59" s="26">
        <v>0.16</v>
      </c>
      <c r="P59" s="47">
        <v>3</v>
      </c>
      <c r="Q59" s="47"/>
      <c r="R59" s="47"/>
      <c r="S59" s="47"/>
      <c r="T59" s="47"/>
      <c r="U59" s="47">
        <v>1</v>
      </c>
      <c r="V59" s="47"/>
      <c r="W59" s="47"/>
      <c r="X59" s="47"/>
      <c r="Y59" s="27">
        <v>25</v>
      </c>
      <c r="Z59" s="28">
        <v>1</v>
      </c>
      <c r="AA59" s="48"/>
      <c r="AB59" s="39"/>
    </row>
    <row r="60" spans="1:28" hidden="1" x14ac:dyDescent="0.25">
      <c r="A60" s="50" t="s">
        <v>103</v>
      </c>
      <c r="B60" s="41">
        <v>25</v>
      </c>
      <c r="C60" s="42">
        <v>22</v>
      </c>
      <c r="D60" s="41">
        <v>22</v>
      </c>
      <c r="E60" s="41">
        <v>1</v>
      </c>
      <c r="F60" s="55"/>
      <c r="G60" s="23">
        <v>19</v>
      </c>
      <c r="H60" s="56">
        <v>19</v>
      </c>
      <c r="I60" s="41"/>
      <c r="J60" s="41"/>
      <c r="K60" s="24">
        <v>0.86363636363636365</v>
      </c>
      <c r="L60" s="41">
        <v>19</v>
      </c>
      <c r="M60" s="25">
        <v>1</v>
      </c>
      <c r="N60" s="33">
        <v>2</v>
      </c>
      <c r="O60" s="26">
        <v>9.0909090909090912E-2</v>
      </c>
      <c r="P60" s="41">
        <v>1</v>
      </c>
      <c r="Q60" s="41"/>
      <c r="R60" s="41"/>
      <c r="S60" s="41"/>
      <c r="T60" s="41"/>
      <c r="U60" s="41">
        <v>1</v>
      </c>
      <c r="V60" s="41"/>
      <c r="W60" s="41"/>
      <c r="X60" s="41"/>
      <c r="Y60" s="27">
        <v>21</v>
      </c>
      <c r="Z60" s="28">
        <v>0.95454545454545459</v>
      </c>
      <c r="AA60" s="57">
        <v>1</v>
      </c>
      <c r="AB60" s="39"/>
    </row>
    <row r="61" spans="1:28" ht="22.5" x14ac:dyDescent="0.25">
      <c r="A61" s="50" t="s">
        <v>72</v>
      </c>
      <c r="B61" s="41">
        <v>14</v>
      </c>
      <c r="C61" s="42">
        <v>8</v>
      </c>
      <c r="D61" s="43" t="s">
        <v>45</v>
      </c>
      <c r="E61" s="43"/>
      <c r="F61" s="44"/>
      <c r="G61" s="23">
        <v>3</v>
      </c>
      <c r="H61" s="45">
        <v>3</v>
      </c>
      <c r="I61" s="47"/>
      <c r="J61" s="47"/>
      <c r="K61" s="24">
        <v>0.375</v>
      </c>
      <c r="L61" s="46">
        <v>3</v>
      </c>
      <c r="M61" s="25">
        <v>1</v>
      </c>
      <c r="N61" s="33">
        <v>5</v>
      </c>
      <c r="O61" s="26">
        <v>0.625</v>
      </c>
      <c r="P61" s="47"/>
      <c r="Q61" s="47"/>
      <c r="R61" s="47"/>
      <c r="S61" s="47"/>
      <c r="T61" s="47"/>
      <c r="U61" s="47"/>
      <c r="V61" s="47"/>
      <c r="W61" s="47"/>
      <c r="X61" s="47">
        <v>5</v>
      </c>
      <c r="Y61" s="27">
        <v>8</v>
      </c>
      <c r="Z61" s="28">
        <v>1</v>
      </c>
      <c r="AA61" s="48"/>
      <c r="AB61" s="39"/>
    </row>
    <row r="62" spans="1:28" ht="22.5" x14ac:dyDescent="0.25">
      <c r="A62" s="64" t="s">
        <v>72</v>
      </c>
      <c r="B62" s="41">
        <v>11</v>
      </c>
      <c r="C62" s="42">
        <v>20</v>
      </c>
      <c r="D62" s="62" t="s">
        <v>53</v>
      </c>
      <c r="E62" s="62" t="s">
        <v>39</v>
      </c>
      <c r="F62" s="44" t="s">
        <v>41</v>
      </c>
      <c r="G62" s="23">
        <v>8</v>
      </c>
      <c r="H62" s="45">
        <v>8</v>
      </c>
      <c r="I62" s="47"/>
      <c r="J62" s="47"/>
      <c r="K62" s="24">
        <v>0.4</v>
      </c>
      <c r="L62" s="63">
        <v>8</v>
      </c>
      <c r="M62" s="25">
        <v>1</v>
      </c>
      <c r="N62" s="33">
        <v>12</v>
      </c>
      <c r="O62" s="26">
        <v>0.6</v>
      </c>
      <c r="P62" s="47">
        <v>1</v>
      </c>
      <c r="Q62" s="47"/>
      <c r="R62" s="47"/>
      <c r="S62" s="47"/>
      <c r="T62" s="47"/>
      <c r="U62" s="47"/>
      <c r="V62" s="47">
        <v>3</v>
      </c>
      <c r="W62" s="47"/>
      <c r="X62" s="47">
        <v>8</v>
      </c>
      <c r="Y62" s="27">
        <v>20</v>
      </c>
      <c r="Z62" s="28">
        <v>1</v>
      </c>
      <c r="AA62" s="48"/>
      <c r="AB62" s="39"/>
    </row>
    <row r="63" spans="1:28" ht="22.5" x14ac:dyDescent="0.25">
      <c r="A63" s="75" t="s">
        <v>153</v>
      </c>
      <c r="B63" s="41">
        <v>15</v>
      </c>
      <c r="C63" s="42">
        <v>15</v>
      </c>
      <c r="D63" s="62" t="s">
        <v>52</v>
      </c>
      <c r="E63" s="62"/>
      <c r="F63" s="44"/>
      <c r="G63" s="23">
        <v>13</v>
      </c>
      <c r="H63" s="45">
        <v>13</v>
      </c>
      <c r="I63" s="47"/>
      <c r="J63" s="47"/>
      <c r="K63" s="24">
        <v>0.8666666666666667</v>
      </c>
      <c r="L63" s="63">
        <v>13</v>
      </c>
      <c r="M63" s="25">
        <v>1</v>
      </c>
      <c r="N63" s="33">
        <v>2</v>
      </c>
      <c r="O63" s="26">
        <v>0.13333333333333333</v>
      </c>
      <c r="P63" s="47"/>
      <c r="Q63" s="47">
        <v>1</v>
      </c>
      <c r="R63" s="47"/>
      <c r="S63" s="47"/>
      <c r="T63" s="47"/>
      <c r="U63" s="47"/>
      <c r="V63" s="47"/>
      <c r="W63" s="47"/>
      <c r="X63" s="47">
        <v>1</v>
      </c>
      <c r="Y63" s="27">
        <v>15</v>
      </c>
      <c r="Z63" s="28">
        <v>1</v>
      </c>
      <c r="AA63" s="48"/>
      <c r="AB63" s="39"/>
    </row>
    <row r="64" spans="1:28" ht="22.5" hidden="1" x14ac:dyDescent="0.25">
      <c r="A64" s="64" t="s">
        <v>154</v>
      </c>
      <c r="B64" s="41">
        <v>11</v>
      </c>
      <c r="C64" s="42">
        <v>9</v>
      </c>
      <c r="D64" s="62" t="s">
        <v>46</v>
      </c>
      <c r="E64" s="62"/>
      <c r="F64" s="44"/>
      <c r="G64" s="23">
        <v>8</v>
      </c>
      <c r="H64" s="45">
        <v>8</v>
      </c>
      <c r="I64" s="47"/>
      <c r="J64" s="47"/>
      <c r="K64" s="24">
        <v>0.88888888888888884</v>
      </c>
      <c r="L64" s="46">
        <v>8</v>
      </c>
      <c r="M64" s="25">
        <v>1</v>
      </c>
      <c r="N64" s="33">
        <v>1</v>
      </c>
      <c r="O64" s="26">
        <v>0.1111111111111111</v>
      </c>
      <c r="P64" s="47">
        <v>1</v>
      </c>
      <c r="Q64" s="47"/>
      <c r="R64" s="47"/>
      <c r="S64" s="47"/>
      <c r="T64" s="47"/>
      <c r="U64" s="47"/>
      <c r="V64" s="47"/>
      <c r="W64" s="47"/>
      <c r="X64" s="47"/>
      <c r="Y64" s="27">
        <v>9</v>
      </c>
      <c r="Z64" s="28">
        <v>1</v>
      </c>
      <c r="AA64" s="48"/>
      <c r="AB64" s="39"/>
    </row>
    <row r="65" spans="1:28" ht="22.5" x14ac:dyDescent="0.25">
      <c r="A65" s="64" t="s">
        <v>155</v>
      </c>
      <c r="B65" s="41">
        <v>18</v>
      </c>
      <c r="C65" s="42">
        <v>17</v>
      </c>
      <c r="D65" s="62" t="s">
        <v>54</v>
      </c>
      <c r="E65" s="62" t="s">
        <v>39</v>
      </c>
      <c r="F65" s="44"/>
      <c r="G65" s="23">
        <v>9</v>
      </c>
      <c r="H65" s="45">
        <v>9</v>
      </c>
      <c r="I65" s="47"/>
      <c r="J65" s="47"/>
      <c r="K65" s="24">
        <v>0.52941176470588236</v>
      </c>
      <c r="L65" s="46">
        <v>9</v>
      </c>
      <c r="M65" s="25">
        <v>1</v>
      </c>
      <c r="N65" s="33">
        <v>8</v>
      </c>
      <c r="O65" s="26">
        <v>0.47058823529411764</v>
      </c>
      <c r="P65" s="47">
        <v>6</v>
      </c>
      <c r="Q65" s="47"/>
      <c r="R65" s="47"/>
      <c r="S65" s="47"/>
      <c r="T65" s="47"/>
      <c r="U65" s="47"/>
      <c r="V65" s="47"/>
      <c r="W65" s="47"/>
      <c r="X65" s="47">
        <v>2</v>
      </c>
      <c r="Y65" s="27">
        <v>17</v>
      </c>
      <c r="Z65" s="28">
        <v>1</v>
      </c>
      <c r="AA65" s="48"/>
      <c r="AB65" s="39"/>
    </row>
    <row r="66" spans="1:28" ht="33.75" hidden="1" x14ac:dyDescent="0.25">
      <c r="A66" s="64" t="s">
        <v>156</v>
      </c>
      <c r="B66" s="41">
        <v>25</v>
      </c>
      <c r="C66" s="42">
        <v>14</v>
      </c>
      <c r="D66" s="62" t="s">
        <v>51</v>
      </c>
      <c r="E66" s="62"/>
      <c r="F66" s="44"/>
      <c r="G66" s="23">
        <v>9</v>
      </c>
      <c r="H66" s="45">
        <v>9</v>
      </c>
      <c r="I66" s="47"/>
      <c r="J66" s="47"/>
      <c r="K66" s="24">
        <v>0.6428571428571429</v>
      </c>
      <c r="L66" s="46">
        <v>9</v>
      </c>
      <c r="M66" s="25">
        <v>1</v>
      </c>
      <c r="N66" s="33">
        <v>5</v>
      </c>
      <c r="O66" s="26">
        <v>0.35714285714285715</v>
      </c>
      <c r="P66" s="47">
        <v>5</v>
      </c>
      <c r="Q66" s="47"/>
      <c r="R66" s="47"/>
      <c r="S66" s="47"/>
      <c r="T66" s="47"/>
      <c r="U66" s="47"/>
      <c r="V66" s="47"/>
      <c r="W66" s="47"/>
      <c r="X66" s="47"/>
      <c r="Y66" s="27">
        <v>14</v>
      </c>
      <c r="Z66" s="28">
        <v>1</v>
      </c>
      <c r="AA66" s="48"/>
      <c r="AB66" s="39"/>
    </row>
    <row r="67" spans="1:28" ht="33.75" hidden="1" x14ac:dyDescent="0.25">
      <c r="A67" s="64" t="s">
        <v>157</v>
      </c>
      <c r="B67" s="41">
        <v>39</v>
      </c>
      <c r="C67" s="42">
        <v>31</v>
      </c>
      <c r="D67" s="62" t="s">
        <v>119</v>
      </c>
      <c r="E67" s="62"/>
      <c r="F67" s="44" t="s">
        <v>38</v>
      </c>
      <c r="G67" s="23">
        <v>19</v>
      </c>
      <c r="H67" s="45">
        <v>19</v>
      </c>
      <c r="I67" s="47"/>
      <c r="J67" s="47"/>
      <c r="K67" s="24">
        <v>0.61290322580645162</v>
      </c>
      <c r="L67" s="46">
        <v>19</v>
      </c>
      <c r="M67" s="25">
        <v>1</v>
      </c>
      <c r="N67" s="33">
        <v>12</v>
      </c>
      <c r="O67" s="26">
        <v>0.38709677419354838</v>
      </c>
      <c r="P67" s="47">
        <v>5</v>
      </c>
      <c r="Q67" s="47">
        <v>3</v>
      </c>
      <c r="R67" s="47"/>
      <c r="S67" s="47"/>
      <c r="T67" s="47"/>
      <c r="U67" s="47"/>
      <c r="V67" s="47">
        <v>4</v>
      </c>
      <c r="W67" s="47"/>
      <c r="X67" s="47"/>
      <c r="Y67" s="27">
        <v>31</v>
      </c>
      <c r="Z67" s="28">
        <v>1</v>
      </c>
      <c r="AA67" s="48"/>
      <c r="AB67" s="39"/>
    </row>
    <row r="68" spans="1:28" ht="33.75" hidden="1" x14ac:dyDescent="0.25">
      <c r="A68" s="281" t="s">
        <v>157</v>
      </c>
      <c r="B68" s="41">
        <v>15</v>
      </c>
      <c r="C68" s="42">
        <v>8</v>
      </c>
      <c r="D68" s="41">
        <v>8</v>
      </c>
      <c r="E68" s="41"/>
      <c r="F68" s="55"/>
      <c r="G68" s="23">
        <v>7</v>
      </c>
      <c r="H68" s="56">
        <v>7</v>
      </c>
      <c r="I68" s="41"/>
      <c r="J68" s="41"/>
      <c r="K68" s="24">
        <v>0.875</v>
      </c>
      <c r="L68" s="41">
        <v>7</v>
      </c>
      <c r="M68" s="25">
        <v>1</v>
      </c>
      <c r="N68" s="33">
        <v>1</v>
      </c>
      <c r="O68" s="26">
        <v>0.125</v>
      </c>
      <c r="P68" s="41">
        <v>1</v>
      </c>
      <c r="Q68" s="41"/>
      <c r="R68" s="41"/>
      <c r="S68" s="41"/>
      <c r="T68" s="41"/>
      <c r="U68" s="41"/>
      <c r="V68" s="41"/>
      <c r="W68" s="41"/>
      <c r="X68" s="41"/>
      <c r="Y68" s="27">
        <v>8</v>
      </c>
      <c r="Z68" s="28">
        <v>1</v>
      </c>
      <c r="AA68" s="57"/>
      <c r="AB68" s="39"/>
    </row>
    <row r="69" spans="1:28" ht="22.5" hidden="1" x14ac:dyDescent="0.25">
      <c r="A69" s="64" t="s">
        <v>158</v>
      </c>
      <c r="B69" s="41">
        <v>10</v>
      </c>
      <c r="C69" s="42">
        <v>14</v>
      </c>
      <c r="D69" s="62" t="s">
        <v>51</v>
      </c>
      <c r="E69" s="62" t="s">
        <v>38</v>
      </c>
      <c r="F69" s="44"/>
      <c r="G69" s="23">
        <v>12</v>
      </c>
      <c r="H69" s="45">
        <v>12</v>
      </c>
      <c r="I69" s="47"/>
      <c r="J69" s="47"/>
      <c r="K69" s="24">
        <v>0.8571428571428571</v>
      </c>
      <c r="L69" s="46">
        <v>12</v>
      </c>
      <c r="M69" s="25">
        <v>1</v>
      </c>
      <c r="N69" s="33">
        <v>2</v>
      </c>
      <c r="O69" s="26">
        <v>0.14285714285714285</v>
      </c>
      <c r="P69" s="47">
        <v>1</v>
      </c>
      <c r="Q69" s="47">
        <v>1</v>
      </c>
      <c r="R69" s="47"/>
      <c r="S69" s="47"/>
      <c r="T69" s="47"/>
      <c r="U69" s="47"/>
      <c r="V69" s="47"/>
      <c r="W69" s="47"/>
      <c r="X69" s="47"/>
      <c r="Y69" s="27">
        <v>14</v>
      </c>
      <c r="Z69" s="28">
        <v>1</v>
      </c>
      <c r="AA69" s="48"/>
      <c r="AB69" s="39"/>
    </row>
    <row r="70" spans="1:28" ht="22.5" hidden="1" x14ac:dyDescent="0.25">
      <c r="A70" s="64" t="s">
        <v>159</v>
      </c>
      <c r="B70" s="41">
        <v>15</v>
      </c>
      <c r="C70" s="42">
        <v>13</v>
      </c>
      <c r="D70" s="62" t="s">
        <v>50</v>
      </c>
      <c r="E70" s="62" t="s">
        <v>38</v>
      </c>
      <c r="F70" s="44"/>
      <c r="G70" s="23">
        <v>7</v>
      </c>
      <c r="H70" s="45">
        <v>7</v>
      </c>
      <c r="I70" s="47"/>
      <c r="J70" s="47"/>
      <c r="K70" s="24">
        <v>0.53846153846153844</v>
      </c>
      <c r="L70" s="46">
        <v>7</v>
      </c>
      <c r="M70" s="25">
        <v>1</v>
      </c>
      <c r="N70" s="33">
        <v>6</v>
      </c>
      <c r="O70" s="26">
        <v>0.46153846153846156</v>
      </c>
      <c r="P70" s="47">
        <v>5</v>
      </c>
      <c r="Q70" s="47"/>
      <c r="R70" s="47"/>
      <c r="S70" s="47"/>
      <c r="T70" s="47"/>
      <c r="U70" s="47"/>
      <c r="V70" s="47">
        <v>1</v>
      </c>
      <c r="W70" s="47"/>
      <c r="X70" s="47"/>
      <c r="Y70" s="27">
        <v>13</v>
      </c>
      <c r="Z70" s="28">
        <v>1</v>
      </c>
      <c r="AA70" s="48"/>
      <c r="AB70" s="39"/>
    </row>
    <row r="71" spans="1:28" ht="22.5" x14ac:dyDescent="0.25">
      <c r="A71" s="64" t="s">
        <v>140</v>
      </c>
      <c r="B71" s="41">
        <v>12</v>
      </c>
      <c r="C71" s="42">
        <v>16</v>
      </c>
      <c r="D71" s="62" t="s">
        <v>53</v>
      </c>
      <c r="E71" s="43"/>
      <c r="F71" s="44"/>
      <c r="G71" s="23">
        <v>7</v>
      </c>
      <c r="H71" s="45">
        <v>7</v>
      </c>
      <c r="I71" s="47"/>
      <c r="J71" s="47"/>
      <c r="K71" s="24">
        <v>0.4375</v>
      </c>
      <c r="L71" s="63">
        <v>7</v>
      </c>
      <c r="M71" s="25">
        <v>1</v>
      </c>
      <c r="N71" s="33">
        <v>9</v>
      </c>
      <c r="O71" s="26">
        <v>0.5625</v>
      </c>
      <c r="P71" s="47">
        <v>2</v>
      </c>
      <c r="Q71" s="47"/>
      <c r="R71" s="47"/>
      <c r="S71" s="47"/>
      <c r="T71" s="47"/>
      <c r="U71" s="47"/>
      <c r="V71" s="47">
        <v>1</v>
      </c>
      <c r="W71" s="47"/>
      <c r="X71" s="47">
        <v>6</v>
      </c>
      <c r="Y71" s="27">
        <v>16</v>
      </c>
      <c r="Z71" s="28">
        <v>1</v>
      </c>
      <c r="AA71" s="48"/>
      <c r="AB71" s="39"/>
    </row>
    <row r="72" spans="1:28" hidden="1" x14ac:dyDescent="0.25">
      <c r="A72" s="70" t="s">
        <v>147</v>
      </c>
      <c r="B72" s="41">
        <v>100</v>
      </c>
      <c r="C72" s="42">
        <v>110</v>
      </c>
      <c r="D72" s="62" t="s">
        <v>148</v>
      </c>
      <c r="E72" s="62" t="s">
        <v>45</v>
      </c>
      <c r="F72" s="44" t="s">
        <v>53</v>
      </c>
      <c r="G72" s="23">
        <v>110</v>
      </c>
      <c r="H72" s="77"/>
      <c r="I72" s="47">
        <v>89</v>
      </c>
      <c r="J72" s="47">
        <v>21</v>
      </c>
      <c r="K72" s="24">
        <v>1</v>
      </c>
      <c r="L72" s="78">
        <v>110</v>
      </c>
      <c r="M72" s="25">
        <v>1</v>
      </c>
      <c r="N72" s="33">
        <v>0</v>
      </c>
      <c r="O72" s="26">
        <v>0</v>
      </c>
      <c r="P72" s="47"/>
      <c r="Q72" s="47"/>
      <c r="R72" s="47"/>
      <c r="S72" s="47"/>
      <c r="T72" s="47"/>
      <c r="U72" s="47"/>
      <c r="V72" s="47"/>
      <c r="W72" s="47"/>
      <c r="X72" s="47"/>
      <c r="Y72" s="27">
        <v>110</v>
      </c>
      <c r="Z72" s="28">
        <v>1</v>
      </c>
      <c r="AA72" s="48"/>
      <c r="AB72" s="39"/>
    </row>
    <row r="73" spans="1:28" hidden="1" x14ac:dyDescent="0.25">
      <c r="A73" s="70" t="s">
        <v>149</v>
      </c>
      <c r="B73" s="41">
        <v>50</v>
      </c>
      <c r="C73" s="42">
        <v>54</v>
      </c>
      <c r="D73" s="62" t="s">
        <v>150</v>
      </c>
      <c r="E73" s="62" t="s">
        <v>42</v>
      </c>
      <c r="F73" s="44" t="s">
        <v>49</v>
      </c>
      <c r="G73" s="23">
        <v>54</v>
      </c>
      <c r="H73" s="77"/>
      <c r="I73" s="47">
        <v>46</v>
      </c>
      <c r="J73" s="47">
        <v>8</v>
      </c>
      <c r="K73" s="24">
        <v>1</v>
      </c>
      <c r="L73" s="78">
        <v>54</v>
      </c>
      <c r="M73" s="25">
        <v>1</v>
      </c>
      <c r="N73" s="33">
        <v>0</v>
      </c>
      <c r="O73" s="26">
        <v>0</v>
      </c>
      <c r="P73" s="47"/>
      <c r="Q73" s="47"/>
      <c r="R73" s="47"/>
      <c r="S73" s="47"/>
      <c r="T73" s="47"/>
      <c r="U73" s="47"/>
      <c r="V73" s="47"/>
      <c r="W73" s="47"/>
      <c r="X73" s="47"/>
      <c r="Y73" s="27">
        <v>54</v>
      </c>
      <c r="Z73" s="28">
        <v>1</v>
      </c>
      <c r="AA73" s="48"/>
      <c r="AB73" s="39"/>
    </row>
    <row r="74" spans="1:28" hidden="1" x14ac:dyDescent="0.25">
      <c r="A74" s="70" t="s">
        <v>151</v>
      </c>
      <c r="B74" s="41">
        <v>14</v>
      </c>
      <c r="C74" s="42">
        <v>29</v>
      </c>
      <c r="D74" s="62" t="s">
        <v>50</v>
      </c>
      <c r="E74" s="62" t="s">
        <v>38</v>
      </c>
      <c r="F74" s="44" t="s">
        <v>53</v>
      </c>
      <c r="G74" s="23">
        <v>29</v>
      </c>
      <c r="H74" s="77"/>
      <c r="I74" s="47">
        <v>25</v>
      </c>
      <c r="J74" s="47">
        <v>4</v>
      </c>
      <c r="K74" s="24">
        <v>1</v>
      </c>
      <c r="L74" s="78">
        <v>29</v>
      </c>
      <c r="M74" s="25">
        <v>1</v>
      </c>
      <c r="N74" s="33">
        <v>0</v>
      </c>
      <c r="O74" s="26">
        <v>0</v>
      </c>
      <c r="P74" s="47"/>
      <c r="Q74" s="47"/>
      <c r="R74" s="47"/>
      <c r="S74" s="47"/>
      <c r="T74" s="47"/>
      <c r="U74" s="47"/>
      <c r="V74" s="47"/>
      <c r="W74" s="47"/>
      <c r="X74" s="47"/>
      <c r="Y74" s="27">
        <v>29</v>
      </c>
      <c r="Z74" s="28">
        <v>1</v>
      </c>
      <c r="AA74" s="48"/>
      <c r="AB74" s="39"/>
    </row>
    <row r="75" spans="1:28" hidden="1" x14ac:dyDescent="0.25">
      <c r="A75" s="70" t="s">
        <v>181</v>
      </c>
      <c r="B75" s="41">
        <v>25</v>
      </c>
      <c r="C75" s="42">
        <v>17</v>
      </c>
      <c r="D75" s="94">
        <v>17</v>
      </c>
      <c r="E75" s="95"/>
      <c r="F75" s="96"/>
      <c r="G75" s="23">
        <v>13</v>
      </c>
      <c r="H75" s="97">
        <v>13</v>
      </c>
      <c r="I75" s="98"/>
      <c r="J75" s="98"/>
      <c r="K75" s="24">
        <v>0.76470588235294112</v>
      </c>
      <c r="L75" s="94">
        <v>12</v>
      </c>
      <c r="M75" s="25">
        <v>0.92307692307692313</v>
      </c>
      <c r="N75" s="33">
        <v>4</v>
      </c>
      <c r="O75" s="26">
        <v>0.23529411764705882</v>
      </c>
      <c r="P75" s="53">
        <v>3</v>
      </c>
      <c r="Q75" s="98"/>
      <c r="R75" s="98"/>
      <c r="S75" s="98"/>
      <c r="T75" s="98"/>
      <c r="U75" s="98"/>
      <c r="V75" s="53">
        <v>1</v>
      </c>
      <c r="W75" s="53"/>
      <c r="X75" s="98"/>
      <c r="Y75" s="27">
        <v>17</v>
      </c>
      <c r="Z75" s="28">
        <v>1</v>
      </c>
      <c r="AA75" s="61"/>
      <c r="AB75" s="39"/>
    </row>
    <row r="76" spans="1:28" ht="22.5" x14ac:dyDescent="0.25">
      <c r="A76" s="70" t="s">
        <v>182</v>
      </c>
      <c r="B76" s="41">
        <v>12</v>
      </c>
      <c r="C76" s="42">
        <v>26</v>
      </c>
      <c r="D76" s="62" t="s">
        <v>50</v>
      </c>
      <c r="E76" s="62" t="s">
        <v>39</v>
      </c>
      <c r="F76" s="44" t="s">
        <v>50</v>
      </c>
      <c r="G76" s="23">
        <v>14</v>
      </c>
      <c r="H76" s="45">
        <v>14</v>
      </c>
      <c r="I76" s="47"/>
      <c r="J76" s="47"/>
      <c r="K76" s="24">
        <v>0.53846153846153844</v>
      </c>
      <c r="L76" s="63">
        <v>14</v>
      </c>
      <c r="M76" s="25">
        <v>1</v>
      </c>
      <c r="N76" s="33">
        <v>12</v>
      </c>
      <c r="O76" s="26">
        <v>0.46153846153846156</v>
      </c>
      <c r="P76" s="47"/>
      <c r="Q76" s="47">
        <v>1</v>
      </c>
      <c r="R76" s="47"/>
      <c r="S76" s="47"/>
      <c r="T76" s="47"/>
      <c r="U76" s="47"/>
      <c r="V76" s="47">
        <v>6</v>
      </c>
      <c r="W76" s="47">
        <v>1</v>
      </c>
      <c r="X76" s="47">
        <v>4</v>
      </c>
      <c r="Y76" s="27">
        <v>26</v>
      </c>
      <c r="Z76" s="28">
        <v>1</v>
      </c>
      <c r="AA76" s="48"/>
      <c r="AB76" s="39"/>
    </row>
    <row r="77" spans="1:28" hidden="1" x14ac:dyDescent="0.25">
      <c r="A77" s="70" t="s">
        <v>183</v>
      </c>
      <c r="B77" s="41">
        <v>10</v>
      </c>
      <c r="C77" s="42">
        <v>17</v>
      </c>
      <c r="D77" s="62" t="s">
        <v>49</v>
      </c>
      <c r="E77" s="62" t="s">
        <v>40</v>
      </c>
      <c r="F77" s="44" t="s">
        <v>42</v>
      </c>
      <c r="G77" s="23">
        <v>11</v>
      </c>
      <c r="H77" s="45">
        <v>11</v>
      </c>
      <c r="I77" s="47"/>
      <c r="J77" s="47"/>
      <c r="K77" s="24">
        <v>0.6470588235294118</v>
      </c>
      <c r="L77" s="63">
        <v>11</v>
      </c>
      <c r="M77" s="25">
        <v>1</v>
      </c>
      <c r="N77" s="33">
        <v>6</v>
      </c>
      <c r="O77" s="26">
        <v>0.35294117647058826</v>
      </c>
      <c r="P77" s="47">
        <v>3</v>
      </c>
      <c r="Q77" s="47">
        <v>3</v>
      </c>
      <c r="R77" s="47"/>
      <c r="S77" s="47"/>
      <c r="T77" s="47"/>
      <c r="U77" s="47"/>
      <c r="V77" s="47"/>
      <c r="W77" s="47"/>
      <c r="X77" s="47"/>
      <c r="Y77" s="27">
        <v>17</v>
      </c>
      <c r="Z77" s="28">
        <v>1</v>
      </c>
      <c r="AA77" s="48"/>
      <c r="AB77" s="39"/>
    </row>
    <row r="78" spans="1:28" x14ac:dyDescent="0.25">
      <c r="A78" s="70" t="s">
        <v>184</v>
      </c>
      <c r="B78" s="41">
        <v>13</v>
      </c>
      <c r="C78" s="42">
        <v>38</v>
      </c>
      <c r="D78" s="62" t="s">
        <v>51</v>
      </c>
      <c r="E78" s="62" t="s">
        <v>40</v>
      </c>
      <c r="F78" s="44" t="s">
        <v>61</v>
      </c>
      <c r="G78" s="23">
        <v>28</v>
      </c>
      <c r="H78" s="45">
        <v>28</v>
      </c>
      <c r="I78" s="47"/>
      <c r="J78" s="47"/>
      <c r="K78" s="24">
        <v>0.73684210526315785</v>
      </c>
      <c r="L78" s="63">
        <v>28</v>
      </c>
      <c r="M78" s="25">
        <v>1</v>
      </c>
      <c r="N78" s="33">
        <v>10</v>
      </c>
      <c r="O78" s="26">
        <v>0.26315789473684209</v>
      </c>
      <c r="P78" s="47"/>
      <c r="Q78" s="47">
        <v>1</v>
      </c>
      <c r="R78" s="47"/>
      <c r="S78" s="47"/>
      <c r="T78" s="47"/>
      <c r="U78" s="47">
        <v>1</v>
      </c>
      <c r="V78" s="47">
        <v>3</v>
      </c>
      <c r="W78" s="47"/>
      <c r="X78" s="47">
        <v>5</v>
      </c>
      <c r="Y78" s="27">
        <v>38</v>
      </c>
      <c r="Z78" s="28">
        <v>1</v>
      </c>
      <c r="AA78" s="48"/>
      <c r="AB78" s="39"/>
    </row>
    <row r="79" spans="1:28" x14ac:dyDescent="0.25">
      <c r="A79" s="50" t="s">
        <v>184</v>
      </c>
      <c r="B79" s="41">
        <v>10</v>
      </c>
      <c r="C79" s="42">
        <v>11</v>
      </c>
      <c r="D79" s="41">
        <v>9</v>
      </c>
      <c r="E79" s="41"/>
      <c r="F79" s="55">
        <v>2</v>
      </c>
      <c r="G79" s="23">
        <v>9</v>
      </c>
      <c r="H79" s="56">
        <v>9</v>
      </c>
      <c r="I79" s="41"/>
      <c r="J79" s="41"/>
      <c r="K79" s="24">
        <v>0.81818181818181823</v>
      </c>
      <c r="L79" s="41">
        <v>9</v>
      </c>
      <c r="M79" s="25">
        <v>1</v>
      </c>
      <c r="N79" s="33">
        <v>2</v>
      </c>
      <c r="O79" s="26">
        <v>0.18181818181818182</v>
      </c>
      <c r="P79" s="41"/>
      <c r="Q79" s="41"/>
      <c r="R79" s="41"/>
      <c r="S79" s="41"/>
      <c r="T79" s="41"/>
      <c r="U79" s="41"/>
      <c r="V79" s="41"/>
      <c r="W79" s="41"/>
      <c r="X79" s="41">
        <v>2</v>
      </c>
      <c r="Y79" s="27">
        <v>11</v>
      </c>
      <c r="Z79" s="28">
        <v>1</v>
      </c>
      <c r="AA79" s="57"/>
      <c r="AB79" s="39"/>
    </row>
    <row r="80" spans="1:28" ht="22.5" x14ac:dyDescent="0.25">
      <c r="A80" s="70" t="s">
        <v>185</v>
      </c>
      <c r="B80" s="41">
        <v>17</v>
      </c>
      <c r="C80" s="42">
        <v>19</v>
      </c>
      <c r="D80" s="62" t="s">
        <v>53</v>
      </c>
      <c r="E80" s="62" t="s">
        <v>38</v>
      </c>
      <c r="F80" s="44" t="s">
        <v>40</v>
      </c>
      <c r="G80" s="23">
        <v>15</v>
      </c>
      <c r="H80" s="45">
        <v>15</v>
      </c>
      <c r="I80" s="47"/>
      <c r="J80" s="47"/>
      <c r="K80" s="24">
        <v>0.78947368421052633</v>
      </c>
      <c r="L80" s="63">
        <v>15</v>
      </c>
      <c r="M80" s="25">
        <v>1</v>
      </c>
      <c r="N80" s="33">
        <v>4</v>
      </c>
      <c r="O80" s="26">
        <v>0.21052631578947367</v>
      </c>
      <c r="P80" s="47">
        <v>2</v>
      </c>
      <c r="Q80" s="47"/>
      <c r="R80" s="47"/>
      <c r="S80" s="47"/>
      <c r="T80" s="47"/>
      <c r="U80" s="47"/>
      <c r="V80" s="47">
        <v>1</v>
      </c>
      <c r="W80" s="47"/>
      <c r="X80" s="47">
        <v>1</v>
      </c>
      <c r="Y80" s="27">
        <v>19</v>
      </c>
      <c r="Z80" s="28">
        <v>1</v>
      </c>
      <c r="AA80" s="48"/>
      <c r="AB80" s="39"/>
    </row>
    <row r="81" spans="1:28" x14ac:dyDescent="0.25">
      <c r="A81" s="101" t="s">
        <v>186</v>
      </c>
      <c r="B81" s="41">
        <v>20</v>
      </c>
      <c r="C81" s="42">
        <v>24</v>
      </c>
      <c r="D81" s="62" t="s">
        <v>57</v>
      </c>
      <c r="E81" s="43" t="s">
        <v>39</v>
      </c>
      <c r="F81" s="44" t="s">
        <v>41</v>
      </c>
      <c r="G81" s="23">
        <v>16</v>
      </c>
      <c r="H81" s="45">
        <v>16</v>
      </c>
      <c r="I81" s="47"/>
      <c r="J81" s="47"/>
      <c r="K81" s="24">
        <v>0.66666666666666663</v>
      </c>
      <c r="L81" s="63">
        <v>16</v>
      </c>
      <c r="M81" s="25">
        <v>1</v>
      </c>
      <c r="N81" s="33">
        <v>8</v>
      </c>
      <c r="O81" s="26">
        <v>0.33333333333333331</v>
      </c>
      <c r="P81" s="47">
        <v>4</v>
      </c>
      <c r="Q81" s="47">
        <v>1</v>
      </c>
      <c r="R81" s="47"/>
      <c r="S81" s="47"/>
      <c r="T81" s="47"/>
      <c r="U81" s="47"/>
      <c r="V81" s="47">
        <v>1</v>
      </c>
      <c r="W81" s="47"/>
      <c r="X81" s="47">
        <v>2</v>
      </c>
      <c r="Y81" s="27">
        <v>24</v>
      </c>
      <c r="Z81" s="28">
        <v>1</v>
      </c>
      <c r="AA81" s="48"/>
      <c r="AB81" s="39"/>
    </row>
    <row r="82" spans="1:28" hidden="1" x14ac:dyDescent="0.25">
      <c r="A82" s="100" t="s">
        <v>187</v>
      </c>
      <c r="B82" s="41">
        <v>30</v>
      </c>
      <c r="C82" s="42">
        <v>15</v>
      </c>
      <c r="D82" s="62" t="s">
        <v>52</v>
      </c>
      <c r="E82" s="62"/>
      <c r="F82" s="44"/>
      <c r="G82" s="23">
        <v>14</v>
      </c>
      <c r="H82" s="45">
        <v>14</v>
      </c>
      <c r="I82" s="47"/>
      <c r="J82" s="47"/>
      <c r="K82" s="24">
        <v>0.93333333333333335</v>
      </c>
      <c r="L82" s="46">
        <v>14</v>
      </c>
      <c r="M82" s="25">
        <v>1</v>
      </c>
      <c r="N82" s="33">
        <v>1</v>
      </c>
      <c r="O82" s="26">
        <v>6.6666666666666666E-2</v>
      </c>
      <c r="P82" s="47"/>
      <c r="Q82" s="47"/>
      <c r="R82" s="47"/>
      <c r="S82" s="47"/>
      <c r="T82" s="47"/>
      <c r="U82" s="47"/>
      <c r="V82" s="47"/>
      <c r="W82" s="47">
        <v>1</v>
      </c>
      <c r="X82" s="47"/>
      <c r="Y82" s="27">
        <v>15</v>
      </c>
      <c r="Z82" s="28">
        <v>1</v>
      </c>
      <c r="AA82" s="48"/>
      <c r="AB82" s="39"/>
    </row>
    <row r="83" spans="1:28" ht="33.75" x14ac:dyDescent="0.25">
      <c r="A83" s="101" t="s">
        <v>188</v>
      </c>
      <c r="B83" s="41">
        <v>14</v>
      </c>
      <c r="C83" s="42">
        <v>34</v>
      </c>
      <c r="D83" s="62" t="s">
        <v>50</v>
      </c>
      <c r="E83" s="43"/>
      <c r="F83" s="44" t="s">
        <v>58</v>
      </c>
      <c r="G83" s="23">
        <v>25</v>
      </c>
      <c r="H83" s="45">
        <v>25</v>
      </c>
      <c r="I83" s="47"/>
      <c r="J83" s="47"/>
      <c r="K83" s="24">
        <v>0.73529411764705888</v>
      </c>
      <c r="L83" s="63">
        <v>25</v>
      </c>
      <c r="M83" s="25">
        <v>1</v>
      </c>
      <c r="N83" s="33">
        <v>9</v>
      </c>
      <c r="O83" s="26">
        <v>0.26470588235294118</v>
      </c>
      <c r="P83" s="47">
        <v>3</v>
      </c>
      <c r="Q83" s="47"/>
      <c r="R83" s="47"/>
      <c r="S83" s="47"/>
      <c r="T83" s="47"/>
      <c r="U83" s="47"/>
      <c r="V83" s="47">
        <v>1</v>
      </c>
      <c r="W83" s="47">
        <v>1</v>
      </c>
      <c r="X83" s="47">
        <v>4</v>
      </c>
      <c r="Y83" s="27">
        <v>34</v>
      </c>
      <c r="Z83" s="28">
        <v>1</v>
      </c>
      <c r="AA83" s="48"/>
      <c r="AB83" s="39"/>
    </row>
    <row r="84" spans="1:28" ht="22.5" x14ac:dyDescent="0.25">
      <c r="A84" s="58" t="s">
        <v>189</v>
      </c>
      <c r="B84" s="41">
        <v>10</v>
      </c>
      <c r="C84" s="42">
        <v>13</v>
      </c>
      <c r="D84" s="43" t="s">
        <v>47</v>
      </c>
      <c r="E84" s="43"/>
      <c r="F84" s="44" t="s">
        <v>40</v>
      </c>
      <c r="G84" s="23">
        <v>11</v>
      </c>
      <c r="H84" s="45">
        <v>11</v>
      </c>
      <c r="I84" s="47"/>
      <c r="J84" s="47"/>
      <c r="K84" s="24">
        <v>0.84615384615384615</v>
      </c>
      <c r="L84" s="63">
        <v>11</v>
      </c>
      <c r="M84" s="25">
        <v>1</v>
      </c>
      <c r="N84" s="33">
        <v>2</v>
      </c>
      <c r="O84" s="26">
        <v>0.15384615384615385</v>
      </c>
      <c r="P84" s="47"/>
      <c r="Q84" s="47"/>
      <c r="R84" s="47"/>
      <c r="S84" s="47"/>
      <c r="T84" s="47"/>
      <c r="U84" s="47"/>
      <c r="V84" s="47">
        <v>1</v>
      </c>
      <c r="W84" s="47"/>
      <c r="X84" s="47">
        <v>1</v>
      </c>
      <c r="Y84" s="27">
        <v>13</v>
      </c>
      <c r="Z84" s="28">
        <v>1</v>
      </c>
      <c r="AA84" s="48"/>
      <c r="AB84" s="39"/>
    </row>
    <row r="85" spans="1:28" ht="22.5" hidden="1" x14ac:dyDescent="0.25">
      <c r="A85" s="64" t="s">
        <v>160</v>
      </c>
      <c r="B85" s="41">
        <v>5</v>
      </c>
      <c r="C85" s="42">
        <v>9</v>
      </c>
      <c r="D85" s="62" t="s">
        <v>44</v>
      </c>
      <c r="E85" s="62"/>
      <c r="F85" s="44" t="s">
        <v>39</v>
      </c>
      <c r="G85" s="23">
        <v>7</v>
      </c>
      <c r="H85" s="45">
        <v>7</v>
      </c>
      <c r="I85" s="47"/>
      <c r="J85" s="47"/>
      <c r="K85" s="24">
        <v>0.77777777777777779</v>
      </c>
      <c r="L85" s="46">
        <v>7</v>
      </c>
      <c r="M85" s="25">
        <v>1</v>
      </c>
      <c r="N85" s="33">
        <v>2</v>
      </c>
      <c r="O85" s="26">
        <v>0.22222222222222221</v>
      </c>
      <c r="P85" s="47">
        <v>1</v>
      </c>
      <c r="Q85" s="47">
        <v>1</v>
      </c>
      <c r="R85" s="47"/>
      <c r="S85" s="47"/>
      <c r="T85" s="47"/>
      <c r="U85" s="47"/>
      <c r="V85" s="47"/>
      <c r="W85" s="47"/>
      <c r="X85" s="47"/>
      <c r="Y85" s="27">
        <v>9</v>
      </c>
      <c r="Z85" s="28">
        <v>1</v>
      </c>
      <c r="AA85" s="48"/>
      <c r="AB85" s="39"/>
    </row>
    <row r="86" spans="1:28" ht="22.5" x14ac:dyDescent="0.25">
      <c r="A86" s="58" t="s">
        <v>160</v>
      </c>
      <c r="B86" s="41">
        <v>10</v>
      </c>
      <c r="C86" s="42">
        <v>18</v>
      </c>
      <c r="D86" s="43" t="s">
        <v>47</v>
      </c>
      <c r="E86" s="43" t="s">
        <v>38</v>
      </c>
      <c r="F86" s="44" t="s">
        <v>45</v>
      </c>
      <c r="G86" s="23">
        <v>12</v>
      </c>
      <c r="H86" s="45">
        <v>12</v>
      </c>
      <c r="I86" s="47"/>
      <c r="J86" s="47"/>
      <c r="K86" s="24">
        <v>0.66666666666666663</v>
      </c>
      <c r="L86" s="63">
        <v>12</v>
      </c>
      <c r="M86" s="25">
        <v>1</v>
      </c>
      <c r="N86" s="33">
        <v>6</v>
      </c>
      <c r="O86" s="26">
        <v>0.33333333333333331</v>
      </c>
      <c r="P86" s="47">
        <v>3</v>
      </c>
      <c r="Q86" s="47"/>
      <c r="R86" s="47"/>
      <c r="S86" s="47"/>
      <c r="T86" s="47"/>
      <c r="U86" s="47"/>
      <c r="V86" s="47"/>
      <c r="W86" s="47"/>
      <c r="X86" s="47">
        <v>3</v>
      </c>
      <c r="Y86" s="27">
        <v>18</v>
      </c>
      <c r="Z86" s="28">
        <v>1</v>
      </c>
      <c r="AA86" s="48"/>
      <c r="AB86" s="39"/>
    </row>
    <row r="87" spans="1:28" ht="22.5" x14ac:dyDescent="0.25">
      <c r="A87" s="281" t="s">
        <v>199</v>
      </c>
      <c r="B87" s="41">
        <v>5</v>
      </c>
      <c r="C87" s="42">
        <v>18</v>
      </c>
      <c r="D87" s="41">
        <v>8</v>
      </c>
      <c r="E87" s="41"/>
      <c r="F87" s="55">
        <v>10</v>
      </c>
      <c r="G87" s="23">
        <v>13</v>
      </c>
      <c r="H87" s="56">
        <v>13</v>
      </c>
      <c r="I87" s="41"/>
      <c r="J87" s="41"/>
      <c r="K87" s="24">
        <v>0.72222222222222221</v>
      </c>
      <c r="L87" s="41">
        <v>13</v>
      </c>
      <c r="M87" s="25">
        <v>1</v>
      </c>
      <c r="N87" s="33">
        <v>4</v>
      </c>
      <c r="O87" s="26">
        <v>0.22222222222222221</v>
      </c>
      <c r="P87" s="41"/>
      <c r="Q87" s="41"/>
      <c r="R87" s="41"/>
      <c r="S87" s="41"/>
      <c r="T87" s="41"/>
      <c r="U87" s="41"/>
      <c r="V87" s="41"/>
      <c r="W87" s="41"/>
      <c r="X87" s="41">
        <v>4</v>
      </c>
      <c r="Y87" s="27">
        <v>17</v>
      </c>
      <c r="Z87" s="28">
        <v>0.94444444444444442</v>
      </c>
      <c r="AA87" s="57">
        <v>1</v>
      </c>
      <c r="AB87" s="229">
        <v>5.5555555555555552E-2</v>
      </c>
    </row>
    <row r="88" spans="1:28" ht="22.5" x14ac:dyDescent="0.25">
      <c r="A88" s="64" t="s">
        <v>115</v>
      </c>
      <c r="B88" s="41">
        <v>10</v>
      </c>
      <c r="C88" s="42">
        <v>26</v>
      </c>
      <c r="D88" s="62" t="s">
        <v>46</v>
      </c>
      <c r="E88" s="62"/>
      <c r="F88" s="44" t="s">
        <v>54</v>
      </c>
      <c r="G88" s="23">
        <v>18</v>
      </c>
      <c r="H88" s="45">
        <v>18</v>
      </c>
      <c r="I88" s="47"/>
      <c r="J88" s="47"/>
      <c r="K88" s="24">
        <v>0.69230769230769229</v>
      </c>
      <c r="L88" s="63">
        <v>18</v>
      </c>
      <c r="M88" s="25">
        <v>1</v>
      </c>
      <c r="N88" s="33">
        <v>8</v>
      </c>
      <c r="O88" s="26">
        <v>0.30769230769230771</v>
      </c>
      <c r="P88" s="47">
        <v>1</v>
      </c>
      <c r="Q88" s="47"/>
      <c r="R88" s="47"/>
      <c r="S88" s="47">
        <v>3</v>
      </c>
      <c r="T88" s="47"/>
      <c r="U88" s="47"/>
      <c r="V88" s="47"/>
      <c r="W88" s="47"/>
      <c r="X88" s="47">
        <v>4</v>
      </c>
      <c r="Y88" s="27">
        <v>26</v>
      </c>
      <c r="Z88" s="28">
        <v>1</v>
      </c>
      <c r="AA88" s="48"/>
      <c r="AB88" s="39"/>
    </row>
    <row r="89" spans="1:28" ht="33.75" x14ac:dyDescent="0.25">
      <c r="A89" s="70" t="s">
        <v>121</v>
      </c>
      <c r="B89" s="41">
        <v>15</v>
      </c>
      <c r="C89" s="42">
        <v>21</v>
      </c>
      <c r="D89" s="41">
        <v>15</v>
      </c>
      <c r="E89" s="41">
        <v>2</v>
      </c>
      <c r="F89" s="55">
        <v>6</v>
      </c>
      <c r="G89" s="23">
        <v>14</v>
      </c>
      <c r="H89" s="56">
        <v>14</v>
      </c>
      <c r="I89" s="41"/>
      <c r="J89" s="41"/>
      <c r="K89" s="24">
        <v>0.66666666666666663</v>
      </c>
      <c r="L89" s="41">
        <v>14</v>
      </c>
      <c r="M89" s="25">
        <v>1</v>
      </c>
      <c r="N89" s="33">
        <v>7</v>
      </c>
      <c r="O89" s="26">
        <v>0.33333333333333331</v>
      </c>
      <c r="P89" s="41">
        <v>2</v>
      </c>
      <c r="Q89" s="41">
        <v>1</v>
      </c>
      <c r="R89" s="41"/>
      <c r="S89" s="41"/>
      <c r="T89" s="41"/>
      <c r="U89" s="41"/>
      <c r="V89" s="41">
        <v>3</v>
      </c>
      <c r="W89" s="41"/>
      <c r="X89" s="41">
        <v>1</v>
      </c>
      <c r="Y89" s="27">
        <v>21</v>
      </c>
      <c r="Z89" s="28">
        <v>1</v>
      </c>
      <c r="AA89" s="74"/>
      <c r="AB89" s="39"/>
    </row>
    <row r="90" spans="1:28" ht="45" hidden="1" x14ac:dyDescent="0.25">
      <c r="A90" s="50" t="s">
        <v>85</v>
      </c>
      <c r="B90" s="41">
        <v>15</v>
      </c>
      <c r="C90" s="42">
        <v>13</v>
      </c>
      <c r="D90" s="41">
        <v>13</v>
      </c>
      <c r="E90" s="41">
        <v>2</v>
      </c>
      <c r="F90" s="55"/>
      <c r="G90" s="23">
        <v>11</v>
      </c>
      <c r="H90" s="56">
        <v>11</v>
      </c>
      <c r="I90" s="41"/>
      <c r="J90" s="41"/>
      <c r="K90" s="24">
        <v>0.84615384615384615</v>
      </c>
      <c r="L90" s="41">
        <v>9</v>
      </c>
      <c r="M90" s="25">
        <v>0.81818181818181823</v>
      </c>
      <c r="N90" s="33">
        <v>2</v>
      </c>
      <c r="O90" s="26">
        <v>0.15384615384615385</v>
      </c>
      <c r="P90" s="41">
        <v>1</v>
      </c>
      <c r="Q90" s="41"/>
      <c r="R90" s="41"/>
      <c r="S90" s="41"/>
      <c r="T90" s="41"/>
      <c r="U90" s="41"/>
      <c r="V90" s="41"/>
      <c r="W90" s="41">
        <v>1</v>
      </c>
      <c r="X90" s="41"/>
      <c r="Y90" s="27">
        <v>13</v>
      </c>
      <c r="Z90" s="28">
        <v>1</v>
      </c>
      <c r="AA90" s="57"/>
      <c r="AB90" s="39"/>
    </row>
    <row r="91" spans="1:28" ht="45" x14ac:dyDescent="0.25">
      <c r="A91" s="104" t="s">
        <v>200</v>
      </c>
      <c r="B91" s="41">
        <v>12</v>
      </c>
      <c r="C91" s="42">
        <v>11</v>
      </c>
      <c r="D91" s="41">
        <v>10</v>
      </c>
      <c r="E91" s="41"/>
      <c r="F91" s="55">
        <v>1</v>
      </c>
      <c r="G91" s="23">
        <v>9</v>
      </c>
      <c r="H91" s="56">
        <v>9</v>
      </c>
      <c r="I91" s="41"/>
      <c r="J91" s="41"/>
      <c r="K91" s="24">
        <v>0.81818181818181823</v>
      </c>
      <c r="L91" s="41">
        <v>9</v>
      </c>
      <c r="M91" s="25">
        <v>1</v>
      </c>
      <c r="N91" s="33">
        <v>2</v>
      </c>
      <c r="O91" s="26">
        <v>0.18181818181818182</v>
      </c>
      <c r="P91" s="41"/>
      <c r="Q91" s="41"/>
      <c r="R91" s="41"/>
      <c r="S91" s="41"/>
      <c r="T91" s="41"/>
      <c r="U91" s="41"/>
      <c r="V91" s="41"/>
      <c r="W91" s="41"/>
      <c r="X91" s="41">
        <v>2</v>
      </c>
      <c r="Y91" s="27">
        <v>11</v>
      </c>
      <c r="Z91" s="28">
        <v>1</v>
      </c>
      <c r="AA91" s="57"/>
      <c r="AB91" s="39"/>
    </row>
    <row r="92" spans="1:28" ht="45" x14ac:dyDescent="0.25">
      <c r="A92" s="50" t="s">
        <v>86</v>
      </c>
      <c r="B92" s="41">
        <v>18</v>
      </c>
      <c r="C92" s="42">
        <v>13</v>
      </c>
      <c r="D92" s="41">
        <v>13</v>
      </c>
      <c r="E92" s="41"/>
      <c r="F92" s="55"/>
      <c r="G92" s="23">
        <v>4</v>
      </c>
      <c r="H92" s="56">
        <v>4</v>
      </c>
      <c r="I92" s="41"/>
      <c r="J92" s="41"/>
      <c r="K92" s="24">
        <v>0.30769230769230771</v>
      </c>
      <c r="L92" s="41">
        <v>4</v>
      </c>
      <c r="M92" s="25">
        <v>1</v>
      </c>
      <c r="N92" s="33">
        <v>8</v>
      </c>
      <c r="O92" s="26">
        <v>0.61538461538461542</v>
      </c>
      <c r="P92" s="41"/>
      <c r="Q92" s="41"/>
      <c r="R92" s="41"/>
      <c r="S92" s="41"/>
      <c r="T92" s="41"/>
      <c r="U92" s="41"/>
      <c r="V92" s="41"/>
      <c r="W92" s="41"/>
      <c r="X92" s="41">
        <v>8</v>
      </c>
      <c r="Y92" s="27">
        <v>12</v>
      </c>
      <c r="Z92" s="28">
        <v>0.92307692307692313</v>
      </c>
      <c r="AA92" s="57">
        <v>1</v>
      </c>
      <c r="AB92" s="39"/>
    </row>
    <row r="93" spans="1:28" ht="45" x14ac:dyDescent="0.25">
      <c r="A93" s="50" t="s">
        <v>87</v>
      </c>
      <c r="B93" s="41">
        <v>40</v>
      </c>
      <c r="C93" s="42">
        <v>14</v>
      </c>
      <c r="D93" s="41">
        <v>14</v>
      </c>
      <c r="E93" s="41"/>
      <c r="F93" s="55"/>
      <c r="G93" s="23">
        <v>11</v>
      </c>
      <c r="H93" s="56">
        <v>11</v>
      </c>
      <c r="I93" s="41"/>
      <c r="J93" s="41"/>
      <c r="K93" s="24">
        <v>0.7857142857142857</v>
      </c>
      <c r="L93" s="41">
        <v>10</v>
      </c>
      <c r="M93" s="25">
        <v>0.90909090909090906</v>
      </c>
      <c r="N93" s="33">
        <v>3</v>
      </c>
      <c r="O93" s="26">
        <v>0.21428571428571427</v>
      </c>
      <c r="P93" s="41">
        <v>1</v>
      </c>
      <c r="Q93" s="41"/>
      <c r="R93" s="41"/>
      <c r="S93" s="41"/>
      <c r="T93" s="41"/>
      <c r="U93" s="41"/>
      <c r="V93" s="41"/>
      <c r="W93" s="41"/>
      <c r="X93" s="41">
        <v>2</v>
      </c>
      <c r="Y93" s="27">
        <v>14</v>
      </c>
      <c r="Z93" s="28">
        <v>1</v>
      </c>
      <c r="AA93" s="57"/>
      <c r="AB93" s="39"/>
    </row>
    <row r="94" spans="1:28" ht="45" hidden="1" x14ac:dyDescent="0.25">
      <c r="A94" s="58" t="s">
        <v>88</v>
      </c>
      <c r="B94" s="41">
        <v>15</v>
      </c>
      <c r="C94" s="42">
        <v>5</v>
      </c>
      <c r="D94" s="41">
        <v>5</v>
      </c>
      <c r="E94" s="41">
        <v>1</v>
      </c>
      <c r="F94" s="55"/>
      <c r="G94" s="23">
        <v>5</v>
      </c>
      <c r="H94" s="56">
        <v>5</v>
      </c>
      <c r="I94" s="41"/>
      <c r="J94" s="41"/>
      <c r="K94" s="24">
        <v>1</v>
      </c>
      <c r="L94" s="41">
        <v>5</v>
      </c>
      <c r="M94" s="25">
        <v>1</v>
      </c>
      <c r="N94" s="33">
        <v>0</v>
      </c>
      <c r="O94" s="26">
        <v>0</v>
      </c>
      <c r="P94" s="41"/>
      <c r="Q94" s="41"/>
      <c r="R94" s="41"/>
      <c r="S94" s="41"/>
      <c r="T94" s="41"/>
      <c r="U94" s="41"/>
      <c r="V94" s="41"/>
      <c r="W94" s="41"/>
      <c r="X94" s="41"/>
      <c r="Y94" s="27">
        <v>5</v>
      </c>
      <c r="Z94" s="28">
        <v>1</v>
      </c>
      <c r="AA94" s="57"/>
      <c r="AB94" s="39"/>
    </row>
    <row r="95" spans="1:28" ht="22.5" x14ac:dyDescent="0.25">
      <c r="A95" s="104" t="s">
        <v>201</v>
      </c>
      <c r="B95" s="41">
        <v>15</v>
      </c>
      <c r="C95" s="42">
        <v>6</v>
      </c>
      <c r="D95" s="41">
        <v>4</v>
      </c>
      <c r="E95" s="41"/>
      <c r="F95" s="55">
        <v>2</v>
      </c>
      <c r="G95" s="23">
        <v>5</v>
      </c>
      <c r="H95" s="56">
        <v>5</v>
      </c>
      <c r="I95" s="41"/>
      <c r="J95" s="41"/>
      <c r="K95" s="24">
        <v>0.83333333333333337</v>
      </c>
      <c r="L95" s="41">
        <v>4</v>
      </c>
      <c r="M95" s="25">
        <v>0.8</v>
      </c>
      <c r="N95" s="33">
        <v>1</v>
      </c>
      <c r="O95" s="26">
        <v>0.16666666666666666</v>
      </c>
      <c r="P95" s="41"/>
      <c r="Q95" s="41"/>
      <c r="R95" s="41"/>
      <c r="S95" s="41"/>
      <c r="T95" s="41"/>
      <c r="U95" s="41"/>
      <c r="V95" s="41"/>
      <c r="W95" s="41"/>
      <c r="X95" s="41">
        <v>1</v>
      </c>
      <c r="Y95" s="27">
        <v>6</v>
      </c>
      <c r="Z95" s="28">
        <v>1</v>
      </c>
      <c r="AA95" s="57"/>
      <c r="AB95" s="39"/>
    </row>
    <row r="96" spans="1:28" ht="22.5" x14ac:dyDescent="0.25">
      <c r="A96" s="50" t="s">
        <v>91</v>
      </c>
      <c r="B96" s="41">
        <v>18</v>
      </c>
      <c r="C96" s="42">
        <v>13</v>
      </c>
      <c r="D96" s="41">
        <v>10</v>
      </c>
      <c r="E96" s="41">
        <v>2</v>
      </c>
      <c r="F96" s="55">
        <v>3</v>
      </c>
      <c r="G96" s="23">
        <v>9</v>
      </c>
      <c r="H96" s="56">
        <v>9</v>
      </c>
      <c r="I96" s="41"/>
      <c r="J96" s="41"/>
      <c r="K96" s="24">
        <v>0.69230769230769229</v>
      </c>
      <c r="L96" s="41">
        <v>9</v>
      </c>
      <c r="M96" s="25">
        <v>1</v>
      </c>
      <c r="N96" s="33">
        <v>4</v>
      </c>
      <c r="O96" s="26">
        <v>0.30769230769230771</v>
      </c>
      <c r="P96" s="41"/>
      <c r="Q96" s="41"/>
      <c r="R96" s="41"/>
      <c r="S96" s="41"/>
      <c r="T96" s="41"/>
      <c r="U96" s="41">
        <v>1</v>
      </c>
      <c r="V96" s="41"/>
      <c r="W96" s="41"/>
      <c r="X96" s="41">
        <v>3</v>
      </c>
      <c r="Y96" s="27">
        <v>13</v>
      </c>
      <c r="Z96" s="28">
        <v>1</v>
      </c>
      <c r="AA96" s="57"/>
      <c r="AB96" s="39"/>
    </row>
    <row r="97" spans="1:28" ht="33.75" x14ac:dyDescent="0.25">
      <c r="A97" s="50" t="s">
        <v>92</v>
      </c>
      <c r="B97" s="41">
        <v>20</v>
      </c>
      <c r="C97" s="42">
        <v>12</v>
      </c>
      <c r="D97" s="41">
        <v>9</v>
      </c>
      <c r="E97" s="41">
        <v>1</v>
      </c>
      <c r="F97" s="55">
        <v>3</v>
      </c>
      <c r="G97" s="23">
        <v>8</v>
      </c>
      <c r="H97" s="56">
        <v>8</v>
      </c>
      <c r="I97" s="41"/>
      <c r="J97" s="41"/>
      <c r="K97" s="24">
        <v>0.66666666666666663</v>
      </c>
      <c r="L97" s="41">
        <v>8</v>
      </c>
      <c r="M97" s="25">
        <v>1</v>
      </c>
      <c r="N97" s="33">
        <v>4</v>
      </c>
      <c r="O97" s="26">
        <v>0.33333333333333331</v>
      </c>
      <c r="P97" s="41"/>
      <c r="Q97" s="41"/>
      <c r="R97" s="41"/>
      <c r="S97" s="41"/>
      <c r="T97" s="41"/>
      <c r="U97" s="41"/>
      <c r="V97" s="41"/>
      <c r="W97" s="41"/>
      <c r="X97" s="41">
        <v>4</v>
      </c>
      <c r="Y97" s="27">
        <v>12</v>
      </c>
      <c r="Z97" s="28">
        <v>1</v>
      </c>
      <c r="AA97" s="57"/>
      <c r="AB97" s="39"/>
    </row>
    <row r="98" spans="1:28" ht="22.5" x14ac:dyDescent="0.25">
      <c r="A98" s="281" t="s">
        <v>202</v>
      </c>
      <c r="B98" s="41">
        <v>5</v>
      </c>
      <c r="C98" s="42">
        <v>4</v>
      </c>
      <c r="D98" s="41">
        <v>4</v>
      </c>
      <c r="E98" s="41"/>
      <c r="F98" s="55"/>
      <c r="G98" s="23">
        <v>3</v>
      </c>
      <c r="H98" s="56">
        <v>3</v>
      </c>
      <c r="I98" s="41"/>
      <c r="J98" s="41"/>
      <c r="K98" s="24">
        <v>0.75</v>
      </c>
      <c r="L98" s="41">
        <v>3</v>
      </c>
      <c r="M98" s="25">
        <v>1</v>
      </c>
      <c r="N98" s="33">
        <v>1</v>
      </c>
      <c r="O98" s="26">
        <v>0.25</v>
      </c>
      <c r="P98" s="41"/>
      <c r="Q98" s="41"/>
      <c r="R98" s="41"/>
      <c r="S98" s="41"/>
      <c r="T98" s="41"/>
      <c r="U98" s="41"/>
      <c r="V98" s="41"/>
      <c r="W98" s="41"/>
      <c r="X98" s="41">
        <v>1</v>
      </c>
      <c r="Y98" s="27">
        <v>4</v>
      </c>
      <c r="Z98" s="28">
        <v>1</v>
      </c>
      <c r="AA98" s="57"/>
      <c r="AB98" s="39"/>
    </row>
    <row r="99" spans="1:28" ht="22.5" hidden="1" x14ac:dyDescent="0.25">
      <c r="A99" s="107" t="s">
        <v>202</v>
      </c>
      <c r="B99" s="41">
        <v>10</v>
      </c>
      <c r="C99" s="42">
        <v>10</v>
      </c>
      <c r="D99" s="41">
        <v>9</v>
      </c>
      <c r="E99" s="41"/>
      <c r="F99" s="55">
        <v>1</v>
      </c>
      <c r="G99" s="23">
        <v>9</v>
      </c>
      <c r="H99" s="56">
        <v>9</v>
      </c>
      <c r="I99" s="41"/>
      <c r="J99" s="41"/>
      <c r="K99" s="24">
        <v>0.9</v>
      </c>
      <c r="L99" s="41">
        <v>9</v>
      </c>
      <c r="M99" s="25">
        <v>1</v>
      </c>
      <c r="N99" s="33">
        <v>1</v>
      </c>
      <c r="O99" s="26">
        <v>0.1</v>
      </c>
      <c r="P99" s="41">
        <v>1</v>
      </c>
      <c r="Q99" s="41"/>
      <c r="R99" s="41"/>
      <c r="S99" s="41"/>
      <c r="T99" s="41"/>
      <c r="U99" s="41"/>
      <c r="V99" s="41"/>
      <c r="W99" s="41"/>
      <c r="X99" s="41"/>
      <c r="Y99" s="27">
        <v>10</v>
      </c>
      <c r="Z99" s="28">
        <v>1</v>
      </c>
      <c r="AA99" s="57"/>
      <c r="AB99" s="39"/>
    </row>
    <row r="100" spans="1:28" ht="22.5" x14ac:dyDescent="0.25">
      <c r="A100" s="50" t="s">
        <v>93</v>
      </c>
      <c r="B100" s="41">
        <v>12</v>
      </c>
      <c r="C100" s="42">
        <v>7</v>
      </c>
      <c r="D100" s="41">
        <v>7</v>
      </c>
      <c r="E100" s="41"/>
      <c r="F100" s="55"/>
      <c r="G100" s="23">
        <v>5</v>
      </c>
      <c r="H100" s="56">
        <v>5</v>
      </c>
      <c r="I100" s="41"/>
      <c r="J100" s="41"/>
      <c r="K100" s="24">
        <v>0.7142857142857143</v>
      </c>
      <c r="L100" s="41">
        <v>5</v>
      </c>
      <c r="M100" s="25">
        <v>1</v>
      </c>
      <c r="N100" s="33">
        <v>2</v>
      </c>
      <c r="O100" s="26">
        <v>0.2857142857142857</v>
      </c>
      <c r="P100" s="41"/>
      <c r="Q100" s="41"/>
      <c r="R100" s="41"/>
      <c r="S100" s="41"/>
      <c r="T100" s="41"/>
      <c r="U100" s="41"/>
      <c r="V100" s="41">
        <v>1</v>
      </c>
      <c r="W100" s="41"/>
      <c r="X100" s="41">
        <v>1</v>
      </c>
      <c r="Y100" s="27">
        <v>7</v>
      </c>
      <c r="Z100" s="28">
        <v>1</v>
      </c>
      <c r="AA100" s="57"/>
      <c r="AB100" s="39"/>
    </row>
    <row r="101" spans="1:28" ht="22.5" x14ac:dyDescent="0.25">
      <c r="A101" s="58" t="s">
        <v>89</v>
      </c>
      <c r="B101" s="41">
        <v>25</v>
      </c>
      <c r="C101" s="42">
        <v>22</v>
      </c>
      <c r="D101" s="41">
        <v>20</v>
      </c>
      <c r="E101" s="41">
        <v>3</v>
      </c>
      <c r="F101" s="55">
        <v>2</v>
      </c>
      <c r="G101" s="23">
        <v>16</v>
      </c>
      <c r="H101" s="56">
        <v>16</v>
      </c>
      <c r="I101" s="41"/>
      <c r="J101" s="41"/>
      <c r="K101" s="24">
        <v>0.72727272727272729</v>
      </c>
      <c r="L101" s="41">
        <v>16</v>
      </c>
      <c r="M101" s="25">
        <v>1</v>
      </c>
      <c r="N101" s="33">
        <v>6</v>
      </c>
      <c r="O101" s="26">
        <v>0.27272727272727271</v>
      </c>
      <c r="P101" s="41"/>
      <c r="Q101" s="41"/>
      <c r="R101" s="41"/>
      <c r="S101" s="41"/>
      <c r="T101" s="41"/>
      <c r="U101" s="41"/>
      <c r="V101" s="41">
        <v>4</v>
      </c>
      <c r="W101" s="41"/>
      <c r="X101" s="41">
        <v>2</v>
      </c>
      <c r="Y101" s="27">
        <v>22</v>
      </c>
      <c r="Z101" s="28">
        <v>1</v>
      </c>
      <c r="AA101" s="57"/>
      <c r="AB101" s="39"/>
    </row>
    <row r="102" spans="1:28" ht="22.5" hidden="1" x14ac:dyDescent="0.25">
      <c r="A102" s="58" t="s">
        <v>89</v>
      </c>
      <c r="B102" s="41">
        <v>20</v>
      </c>
      <c r="C102" s="42">
        <v>7</v>
      </c>
      <c r="D102" s="41">
        <v>7</v>
      </c>
      <c r="E102" s="41">
        <v>2</v>
      </c>
      <c r="F102" s="55"/>
      <c r="G102" s="23">
        <v>2</v>
      </c>
      <c r="H102" s="56">
        <v>2</v>
      </c>
      <c r="I102" s="41"/>
      <c r="J102" s="41"/>
      <c r="K102" s="24">
        <v>0.2857142857142857</v>
      </c>
      <c r="L102" s="41">
        <v>2</v>
      </c>
      <c r="M102" s="25">
        <v>1</v>
      </c>
      <c r="N102" s="33">
        <v>5</v>
      </c>
      <c r="O102" s="26">
        <v>0.7142857142857143</v>
      </c>
      <c r="P102" s="41"/>
      <c r="Q102" s="41"/>
      <c r="R102" s="41"/>
      <c r="S102" s="41"/>
      <c r="T102" s="41"/>
      <c r="U102" s="41"/>
      <c r="V102" s="41">
        <v>5</v>
      </c>
      <c r="W102" s="41"/>
      <c r="X102" s="41"/>
      <c r="Y102" s="27">
        <v>7</v>
      </c>
      <c r="Z102" s="28">
        <v>1</v>
      </c>
      <c r="AA102" s="57"/>
      <c r="AB102" s="39"/>
    </row>
    <row r="103" spans="1:28" ht="33.75" x14ac:dyDescent="0.25">
      <c r="A103" s="91" t="s">
        <v>176</v>
      </c>
      <c r="B103" s="41">
        <v>23</v>
      </c>
      <c r="C103" s="42">
        <v>25</v>
      </c>
      <c r="D103" s="62" t="s">
        <v>62</v>
      </c>
      <c r="E103" s="62" t="s">
        <v>38</v>
      </c>
      <c r="F103" s="44"/>
      <c r="G103" s="23">
        <v>12</v>
      </c>
      <c r="H103" s="45">
        <v>12</v>
      </c>
      <c r="I103" s="47"/>
      <c r="J103" s="47"/>
      <c r="K103" s="24">
        <v>0.48</v>
      </c>
      <c r="L103" s="63">
        <v>12</v>
      </c>
      <c r="M103" s="25">
        <v>1</v>
      </c>
      <c r="N103" s="33">
        <v>13</v>
      </c>
      <c r="O103" s="26">
        <v>0.52</v>
      </c>
      <c r="P103" s="47">
        <v>3</v>
      </c>
      <c r="Q103" s="47"/>
      <c r="R103" s="47"/>
      <c r="S103" s="47"/>
      <c r="T103" s="47"/>
      <c r="U103" s="47"/>
      <c r="V103" s="47"/>
      <c r="W103" s="47">
        <v>1</v>
      </c>
      <c r="X103" s="47">
        <v>9</v>
      </c>
      <c r="Y103" s="27">
        <v>25</v>
      </c>
      <c r="Z103" s="28">
        <v>1</v>
      </c>
      <c r="AA103" s="90"/>
      <c r="AB103" s="39"/>
    </row>
    <row r="104" spans="1:28" x14ac:dyDescent="0.25">
      <c r="A104" s="93" t="s">
        <v>177</v>
      </c>
      <c r="B104" s="41">
        <v>25</v>
      </c>
      <c r="C104" s="42">
        <v>21</v>
      </c>
      <c r="D104" s="62" t="s">
        <v>58</v>
      </c>
      <c r="E104" s="62" t="s">
        <v>38</v>
      </c>
      <c r="F104" s="44"/>
      <c r="G104" s="23">
        <v>15</v>
      </c>
      <c r="H104" s="45">
        <v>15</v>
      </c>
      <c r="I104" s="47"/>
      <c r="J104" s="47"/>
      <c r="K104" s="24">
        <v>0.7142857142857143</v>
      </c>
      <c r="L104" s="63">
        <v>14</v>
      </c>
      <c r="M104" s="25">
        <v>0.93333333333333335</v>
      </c>
      <c r="N104" s="33">
        <v>6</v>
      </c>
      <c r="O104" s="26">
        <v>0.2857142857142857</v>
      </c>
      <c r="P104" s="47">
        <v>1</v>
      </c>
      <c r="Q104" s="47"/>
      <c r="R104" s="47"/>
      <c r="S104" s="47"/>
      <c r="T104" s="47"/>
      <c r="U104" s="47"/>
      <c r="V104" s="47">
        <v>2</v>
      </c>
      <c r="W104" s="47"/>
      <c r="X104" s="47">
        <v>3</v>
      </c>
      <c r="Y104" s="27">
        <v>21</v>
      </c>
      <c r="Z104" s="28">
        <v>1</v>
      </c>
      <c r="AA104" s="90"/>
      <c r="AB104" s="39"/>
    </row>
    <row r="105" spans="1:28" x14ac:dyDescent="0.25">
      <c r="A105" s="281" t="s">
        <v>177</v>
      </c>
      <c r="B105" s="41">
        <v>17</v>
      </c>
      <c r="C105" s="42">
        <v>11</v>
      </c>
      <c r="D105" s="41">
        <v>9</v>
      </c>
      <c r="E105" s="41"/>
      <c r="F105" s="55">
        <v>2</v>
      </c>
      <c r="G105" s="23">
        <v>8</v>
      </c>
      <c r="H105" s="56">
        <v>8</v>
      </c>
      <c r="I105" s="41"/>
      <c r="J105" s="41"/>
      <c r="K105" s="24">
        <v>0.72727272727272729</v>
      </c>
      <c r="L105" s="41">
        <v>8</v>
      </c>
      <c r="M105" s="25">
        <v>1</v>
      </c>
      <c r="N105" s="33">
        <v>3</v>
      </c>
      <c r="O105" s="26">
        <v>0.27272727272727271</v>
      </c>
      <c r="P105" s="41"/>
      <c r="Q105" s="41"/>
      <c r="R105" s="41"/>
      <c r="S105" s="41"/>
      <c r="T105" s="41"/>
      <c r="U105" s="41"/>
      <c r="V105" s="41"/>
      <c r="W105" s="41"/>
      <c r="X105" s="41">
        <v>3</v>
      </c>
      <c r="Y105" s="27">
        <v>11</v>
      </c>
      <c r="Z105" s="28">
        <v>1</v>
      </c>
      <c r="AA105" s="57"/>
      <c r="AB105" s="39"/>
    </row>
    <row r="106" spans="1:28" x14ac:dyDescent="0.25">
      <c r="A106" s="106" t="s">
        <v>177</v>
      </c>
      <c r="B106" s="41">
        <v>20</v>
      </c>
      <c r="C106" s="42">
        <v>29</v>
      </c>
      <c r="D106" s="41">
        <v>26</v>
      </c>
      <c r="E106" s="41">
        <v>2</v>
      </c>
      <c r="F106" s="55">
        <v>3</v>
      </c>
      <c r="G106" s="23">
        <v>22</v>
      </c>
      <c r="H106" s="56">
        <v>22</v>
      </c>
      <c r="I106" s="41"/>
      <c r="J106" s="41"/>
      <c r="K106" s="24">
        <v>0.75862068965517238</v>
      </c>
      <c r="L106" s="41">
        <v>22</v>
      </c>
      <c r="M106" s="25">
        <v>1</v>
      </c>
      <c r="N106" s="33">
        <v>7</v>
      </c>
      <c r="O106" s="26">
        <v>0.2413793103448276</v>
      </c>
      <c r="P106" s="41">
        <v>1</v>
      </c>
      <c r="Q106" s="41"/>
      <c r="R106" s="41"/>
      <c r="S106" s="41"/>
      <c r="T106" s="41"/>
      <c r="U106" s="41"/>
      <c r="V106" s="41"/>
      <c r="W106" s="41"/>
      <c r="X106" s="41">
        <v>6</v>
      </c>
      <c r="Y106" s="27">
        <v>29</v>
      </c>
      <c r="Z106" s="28">
        <v>1</v>
      </c>
      <c r="AA106" s="57"/>
      <c r="AB106" s="39"/>
    </row>
    <row r="107" spans="1:28" x14ac:dyDescent="0.25">
      <c r="A107" s="106" t="s">
        <v>205</v>
      </c>
      <c r="B107" s="41">
        <v>20</v>
      </c>
      <c r="C107" s="42">
        <v>18</v>
      </c>
      <c r="D107" s="41">
        <v>13</v>
      </c>
      <c r="E107" s="41"/>
      <c r="F107" s="55">
        <v>5</v>
      </c>
      <c r="G107" s="23">
        <v>13</v>
      </c>
      <c r="H107" s="56">
        <v>13</v>
      </c>
      <c r="I107" s="41"/>
      <c r="J107" s="41"/>
      <c r="K107" s="24">
        <v>0.72222222222222221</v>
      </c>
      <c r="L107" s="41">
        <v>13</v>
      </c>
      <c r="M107" s="25">
        <v>1</v>
      </c>
      <c r="N107" s="33">
        <v>5</v>
      </c>
      <c r="O107" s="26">
        <v>0.27777777777777779</v>
      </c>
      <c r="P107" s="41"/>
      <c r="Q107" s="41"/>
      <c r="R107" s="41"/>
      <c r="S107" s="41"/>
      <c r="T107" s="41"/>
      <c r="U107" s="41"/>
      <c r="V107" s="41">
        <v>1</v>
      </c>
      <c r="W107" s="41"/>
      <c r="X107" s="41">
        <v>4</v>
      </c>
      <c r="Y107" s="27">
        <v>18</v>
      </c>
      <c r="Z107" s="28">
        <v>1</v>
      </c>
      <c r="AA107" s="57"/>
      <c r="AB107" s="39"/>
    </row>
    <row r="108" spans="1:28" ht="56.25" x14ac:dyDescent="0.25">
      <c r="A108" s="281" t="s">
        <v>203</v>
      </c>
      <c r="B108" s="41">
        <v>25</v>
      </c>
      <c r="C108" s="42">
        <v>6</v>
      </c>
      <c r="D108" s="41">
        <v>5</v>
      </c>
      <c r="E108" s="41"/>
      <c r="F108" s="55">
        <v>1</v>
      </c>
      <c r="G108" s="23">
        <v>4</v>
      </c>
      <c r="H108" s="56">
        <v>4</v>
      </c>
      <c r="I108" s="41"/>
      <c r="J108" s="41"/>
      <c r="K108" s="24">
        <v>0.66666666666666663</v>
      </c>
      <c r="L108" s="41">
        <v>3</v>
      </c>
      <c r="M108" s="25">
        <v>0.75</v>
      </c>
      <c r="N108" s="33">
        <v>2</v>
      </c>
      <c r="O108" s="26">
        <v>0.33333333333333331</v>
      </c>
      <c r="P108" s="41"/>
      <c r="Q108" s="41"/>
      <c r="R108" s="41"/>
      <c r="S108" s="41"/>
      <c r="T108" s="41"/>
      <c r="U108" s="41"/>
      <c r="V108" s="41"/>
      <c r="W108" s="41"/>
      <c r="X108" s="41">
        <v>2</v>
      </c>
      <c r="Y108" s="27">
        <v>6</v>
      </c>
      <c r="Z108" s="28">
        <v>1</v>
      </c>
      <c r="AA108" s="57"/>
      <c r="AB108" s="39"/>
    </row>
    <row r="109" spans="1:28" ht="33.75" x14ac:dyDescent="0.25">
      <c r="A109" s="285" t="s">
        <v>162</v>
      </c>
      <c r="B109" s="41">
        <v>25</v>
      </c>
      <c r="C109" s="42">
        <v>22</v>
      </c>
      <c r="D109" s="81" t="s">
        <v>59</v>
      </c>
      <c r="E109" s="81" t="s">
        <v>40</v>
      </c>
      <c r="F109" s="82"/>
      <c r="G109" s="23">
        <v>14</v>
      </c>
      <c r="H109" s="83">
        <v>14</v>
      </c>
      <c r="I109" s="47"/>
      <c r="J109" s="47"/>
      <c r="K109" s="24">
        <v>0.63636363636363635</v>
      </c>
      <c r="L109" s="84">
        <v>14</v>
      </c>
      <c r="M109" s="25">
        <v>1</v>
      </c>
      <c r="N109" s="33">
        <v>8</v>
      </c>
      <c r="O109" s="26">
        <v>0.36363636363636365</v>
      </c>
      <c r="P109" s="47"/>
      <c r="Q109" s="47"/>
      <c r="R109" s="47"/>
      <c r="S109" s="47"/>
      <c r="T109" s="47"/>
      <c r="U109" s="47"/>
      <c r="V109" s="47"/>
      <c r="W109" s="47"/>
      <c r="X109" s="47">
        <v>8</v>
      </c>
      <c r="Y109" s="27">
        <v>22</v>
      </c>
      <c r="Z109" s="28">
        <v>1</v>
      </c>
      <c r="AA109" s="48"/>
      <c r="AB109" s="39"/>
    </row>
    <row r="110" spans="1:28" ht="22.5" x14ac:dyDescent="0.25">
      <c r="A110" s="50" t="s">
        <v>94</v>
      </c>
      <c r="B110" s="41">
        <v>20</v>
      </c>
      <c r="C110" s="42">
        <v>13</v>
      </c>
      <c r="D110" s="41">
        <v>13</v>
      </c>
      <c r="E110" s="41">
        <v>1</v>
      </c>
      <c r="F110" s="55"/>
      <c r="G110" s="23">
        <v>10</v>
      </c>
      <c r="H110" s="56">
        <v>10</v>
      </c>
      <c r="I110" s="41"/>
      <c r="J110" s="41"/>
      <c r="K110" s="24">
        <v>0.76923076923076927</v>
      </c>
      <c r="L110" s="41">
        <v>10</v>
      </c>
      <c r="M110" s="25">
        <v>1</v>
      </c>
      <c r="N110" s="33">
        <v>3</v>
      </c>
      <c r="O110" s="26">
        <v>0.23076923076923078</v>
      </c>
      <c r="P110" s="41"/>
      <c r="Q110" s="41"/>
      <c r="R110" s="41"/>
      <c r="S110" s="41"/>
      <c r="T110" s="41"/>
      <c r="U110" s="41"/>
      <c r="V110" s="41"/>
      <c r="W110" s="41"/>
      <c r="X110" s="41">
        <v>3</v>
      </c>
      <c r="Y110" s="27">
        <v>13</v>
      </c>
      <c r="Z110" s="28">
        <v>1</v>
      </c>
      <c r="AA110" s="57"/>
      <c r="AB110" s="39"/>
    </row>
    <row r="111" spans="1:28" ht="22.5" x14ac:dyDescent="0.25">
      <c r="A111" s="106" t="s">
        <v>206</v>
      </c>
      <c r="B111" s="41">
        <v>20</v>
      </c>
      <c r="C111" s="42">
        <v>17</v>
      </c>
      <c r="D111" s="41">
        <v>15</v>
      </c>
      <c r="E111" s="41">
        <v>1</v>
      </c>
      <c r="F111" s="55">
        <v>2</v>
      </c>
      <c r="G111" s="23">
        <v>14</v>
      </c>
      <c r="H111" s="56">
        <v>14</v>
      </c>
      <c r="I111" s="41"/>
      <c r="J111" s="41"/>
      <c r="K111" s="24">
        <v>0.82352941176470584</v>
      </c>
      <c r="L111" s="41">
        <v>13</v>
      </c>
      <c r="M111" s="25">
        <v>0.9285714285714286</v>
      </c>
      <c r="N111" s="33">
        <v>3</v>
      </c>
      <c r="O111" s="26">
        <v>0.17647058823529413</v>
      </c>
      <c r="P111" s="41"/>
      <c r="Q111" s="41"/>
      <c r="R111" s="41"/>
      <c r="S111" s="41"/>
      <c r="T111" s="41"/>
      <c r="U111" s="41"/>
      <c r="V111" s="41"/>
      <c r="W111" s="41"/>
      <c r="X111" s="41">
        <v>3</v>
      </c>
      <c r="Y111" s="27">
        <v>17</v>
      </c>
      <c r="Z111" s="28">
        <v>1</v>
      </c>
      <c r="AA111" s="57"/>
      <c r="AB111" s="39"/>
    </row>
    <row r="112" spans="1:28" ht="45" x14ac:dyDescent="0.25">
      <c r="A112" s="49" t="s">
        <v>73</v>
      </c>
      <c r="B112" s="41">
        <v>20</v>
      </c>
      <c r="C112" s="42">
        <v>15</v>
      </c>
      <c r="D112" s="43" t="s">
        <v>52</v>
      </c>
      <c r="E112" s="43" t="s">
        <v>38</v>
      </c>
      <c r="F112" s="44"/>
      <c r="G112" s="23">
        <v>6</v>
      </c>
      <c r="H112" s="45">
        <v>6</v>
      </c>
      <c r="I112" s="47"/>
      <c r="J112" s="47"/>
      <c r="K112" s="24">
        <v>0.4</v>
      </c>
      <c r="L112" s="46">
        <v>5</v>
      </c>
      <c r="M112" s="25">
        <v>0.83333333333333337</v>
      </c>
      <c r="N112" s="33">
        <v>9</v>
      </c>
      <c r="O112" s="26">
        <v>0.6</v>
      </c>
      <c r="P112" s="47"/>
      <c r="Q112" s="47"/>
      <c r="R112" s="47"/>
      <c r="S112" s="47"/>
      <c r="T112" s="47"/>
      <c r="U112" s="47"/>
      <c r="V112" s="47"/>
      <c r="W112" s="47"/>
      <c r="X112" s="47">
        <v>9</v>
      </c>
      <c r="Y112" s="27">
        <v>15</v>
      </c>
      <c r="Z112" s="28">
        <v>1</v>
      </c>
      <c r="AA112" s="48"/>
      <c r="AB112" s="39"/>
    </row>
    <row r="113" spans="1:28" ht="22.5" x14ac:dyDescent="0.25">
      <c r="A113" s="49" t="s">
        <v>74</v>
      </c>
      <c r="B113" s="41">
        <v>25</v>
      </c>
      <c r="C113" s="42">
        <v>11</v>
      </c>
      <c r="D113" s="43" t="s">
        <v>48</v>
      </c>
      <c r="E113" s="43"/>
      <c r="F113" s="44"/>
      <c r="G113" s="23">
        <v>7</v>
      </c>
      <c r="H113" s="45">
        <v>7</v>
      </c>
      <c r="I113" s="47"/>
      <c r="J113" s="47"/>
      <c r="K113" s="24">
        <v>0.63636363636363635</v>
      </c>
      <c r="L113" s="46">
        <v>7</v>
      </c>
      <c r="M113" s="25">
        <v>1</v>
      </c>
      <c r="N113" s="33">
        <v>4</v>
      </c>
      <c r="O113" s="26">
        <v>0.36363636363636365</v>
      </c>
      <c r="P113" s="47"/>
      <c r="Q113" s="47"/>
      <c r="R113" s="47"/>
      <c r="S113" s="47"/>
      <c r="T113" s="47"/>
      <c r="U113" s="47"/>
      <c r="V113" s="47">
        <v>1</v>
      </c>
      <c r="W113" s="47"/>
      <c r="X113" s="47">
        <v>3</v>
      </c>
      <c r="Y113" s="27">
        <v>11</v>
      </c>
      <c r="Z113" s="28">
        <v>1</v>
      </c>
      <c r="AA113" s="48"/>
      <c r="AB113" s="39"/>
    </row>
    <row r="114" spans="1:28" ht="56.25" x14ac:dyDescent="0.25">
      <c r="A114" s="49" t="s">
        <v>75</v>
      </c>
      <c r="B114" s="41">
        <v>25</v>
      </c>
      <c r="C114" s="42">
        <v>13</v>
      </c>
      <c r="D114" s="43" t="s">
        <v>50</v>
      </c>
      <c r="E114" s="43" t="s">
        <v>38</v>
      </c>
      <c r="F114" s="44"/>
      <c r="G114" s="23">
        <v>6</v>
      </c>
      <c r="H114" s="45">
        <v>6</v>
      </c>
      <c r="I114" s="47"/>
      <c r="J114" s="47"/>
      <c r="K114" s="24">
        <v>0.46153846153846156</v>
      </c>
      <c r="L114" s="46">
        <v>6</v>
      </c>
      <c r="M114" s="25">
        <v>1</v>
      </c>
      <c r="N114" s="33">
        <v>7</v>
      </c>
      <c r="O114" s="26">
        <v>0.53846153846153844</v>
      </c>
      <c r="P114" s="47">
        <v>2</v>
      </c>
      <c r="Q114" s="47"/>
      <c r="R114" s="47"/>
      <c r="S114" s="47"/>
      <c r="T114" s="47"/>
      <c r="U114" s="47"/>
      <c r="V114" s="47">
        <v>1</v>
      </c>
      <c r="W114" s="47"/>
      <c r="X114" s="47">
        <v>4</v>
      </c>
      <c r="Y114" s="27">
        <v>13</v>
      </c>
      <c r="Z114" s="28">
        <v>1</v>
      </c>
      <c r="AA114" s="48"/>
      <c r="AB114" s="39"/>
    </row>
    <row r="115" spans="1:28" ht="22.5" x14ac:dyDescent="0.25">
      <c r="A115" s="70" t="s">
        <v>178</v>
      </c>
      <c r="B115" s="41">
        <v>25</v>
      </c>
      <c r="C115" s="42">
        <v>18</v>
      </c>
      <c r="D115" s="62" t="s">
        <v>55</v>
      </c>
      <c r="E115" s="62" t="s">
        <v>38</v>
      </c>
      <c r="F115" s="44"/>
      <c r="G115" s="23">
        <v>12</v>
      </c>
      <c r="H115" s="45">
        <v>12</v>
      </c>
      <c r="I115" s="47"/>
      <c r="J115" s="47"/>
      <c r="K115" s="24">
        <v>0.66666666666666663</v>
      </c>
      <c r="L115" s="63">
        <v>12</v>
      </c>
      <c r="M115" s="25">
        <v>1</v>
      </c>
      <c r="N115" s="33">
        <v>6</v>
      </c>
      <c r="O115" s="26">
        <v>0.33333333333333331</v>
      </c>
      <c r="P115" s="47">
        <v>1</v>
      </c>
      <c r="Q115" s="47"/>
      <c r="R115" s="47"/>
      <c r="S115" s="47"/>
      <c r="T115" s="47"/>
      <c r="U115" s="47"/>
      <c r="V115" s="47"/>
      <c r="W115" s="47">
        <v>1</v>
      </c>
      <c r="X115" s="47">
        <v>4</v>
      </c>
      <c r="Y115" s="27">
        <v>18</v>
      </c>
      <c r="Z115" s="28">
        <v>1</v>
      </c>
      <c r="AA115" s="90"/>
      <c r="AB115" s="39"/>
    </row>
    <row r="116" spans="1:28" ht="22.5" x14ac:dyDescent="0.25">
      <c r="A116" s="282" t="s">
        <v>163</v>
      </c>
      <c r="B116" s="41">
        <v>25</v>
      </c>
      <c r="C116" s="42">
        <v>19</v>
      </c>
      <c r="D116" s="81" t="s">
        <v>56</v>
      </c>
      <c r="E116" s="81" t="s">
        <v>44</v>
      </c>
      <c r="F116" s="82"/>
      <c r="G116" s="23">
        <v>10</v>
      </c>
      <c r="H116" s="83">
        <v>10</v>
      </c>
      <c r="I116" s="47"/>
      <c r="J116" s="47"/>
      <c r="K116" s="24">
        <v>0.52631578947368418</v>
      </c>
      <c r="L116" s="84">
        <v>10</v>
      </c>
      <c r="M116" s="25">
        <v>1</v>
      </c>
      <c r="N116" s="33">
        <v>9</v>
      </c>
      <c r="O116" s="26">
        <v>0.47368421052631576</v>
      </c>
      <c r="P116" s="47">
        <v>1</v>
      </c>
      <c r="Q116" s="47"/>
      <c r="R116" s="47"/>
      <c r="S116" s="47"/>
      <c r="T116" s="47"/>
      <c r="U116" s="47"/>
      <c r="V116" s="47"/>
      <c r="W116" s="47"/>
      <c r="X116" s="47">
        <v>8</v>
      </c>
      <c r="Y116" s="27">
        <v>19</v>
      </c>
      <c r="Z116" s="28">
        <v>1</v>
      </c>
      <c r="AA116" s="48"/>
      <c r="AB116" s="39"/>
    </row>
    <row r="117" spans="1:28" ht="33.75" x14ac:dyDescent="0.25">
      <c r="A117" s="282" t="s">
        <v>164</v>
      </c>
      <c r="B117" s="41">
        <v>25</v>
      </c>
      <c r="C117" s="42">
        <v>22</v>
      </c>
      <c r="D117" s="81" t="s">
        <v>59</v>
      </c>
      <c r="E117" s="81" t="s">
        <v>41</v>
      </c>
      <c r="F117" s="82"/>
      <c r="G117" s="23">
        <v>12</v>
      </c>
      <c r="H117" s="83">
        <v>12</v>
      </c>
      <c r="I117" s="47"/>
      <c r="J117" s="47"/>
      <c r="K117" s="24">
        <v>0.54545454545454541</v>
      </c>
      <c r="L117" s="84">
        <v>11</v>
      </c>
      <c r="M117" s="25">
        <v>0.91666666666666663</v>
      </c>
      <c r="N117" s="33">
        <v>10</v>
      </c>
      <c r="O117" s="26">
        <v>0.45454545454545453</v>
      </c>
      <c r="P117" s="47">
        <v>2</v>
      </c>
      <c r="Q117" s="47"/>
      <c r="R117" s="47"/>
      <c r="S117" s="47"/>
      <c r="T117" s="47"/>
      <c r="U117" s="47"/>
      <c r="V117" s="47"/>
      <c r="W117" s="47">
        <v>1</v>
      </c>
      <c r="X117" s="47">
        <v>7</v>
      </c>
      <c r="Y117" s="27">
        <v>22</v>
      </c>
      <c r="Z117" s="28">
        <v>1</v>
      </c>
      <c r="AA117" s="48"/>
      <c r="AB117" s="39"/>
    </row>
    <row r="118" spans="1:28" ht="56.25" x14ac:dyDescent="0.25">
      <c r="A118" s="282" t="s">
        <v>116</v>
      </c>
      <c r="B118" s="41">
        <v>25</v>
      </c>
      <c r="C118" s="42">
        <v>29</v>
      </c>
      <c r="D118" s="62" t="s">
        <v>61</v>
      </c>
      <c r="E118" s="62" t="s">
        <v>39</v>
      </c>
      <c r="F118" s="44" t="s">
        <v>42</v>
      </c>
      <c r="G118" s="23">
        <v>16</v>
      </c>
      <c r="H118" s="45">
        <v>16</v>
      </c>
      <c r="I118" s="47"/>
      <c r="J118" s="47"/>
      <c r="K118" s="24">
        <v>0.55172413793103448</v>
      </c>
      <c r="L118" s="63">
        <v>16</v>
      </c>
      <c r="M118" s="25">
        <v>1</v>
      </c>
      <c r="N118" s="33">
        <v>13</v>
      </c>
      <c r="O118" s="26">
        <v>0.44827586206896552</v>
      </c>
      <c r="P118" s="47">
        <v>1</v>
      </c>
      <c r="Q118" s="47"/>
      <c r="R118" s="47"/>
      <c r="S118" s="47"/>
      <c r="T118" s="47"/>
      <c r="U118" s="47"/>
      <c r="V118" s="47"/>
      <c r="W118" s="47"/>
      <c r="X118" s="47">
        <v>12</v>
      </c>
      <c r="Y118" s="27">
        <v>29</v>
      </c>
      <c r="Z118" s="28">
        <v>1</v>
      </c>
      <c r="AA118" s="48"/>
      <c r="AB118" s="39"/>
    </row>
    <row r="119" spans="1:28" ht="33.75" x14ac:dyDescent="0.25">
      <c r="A119" s="283" t="s">
        <v>83</v>
      </c>
      <c r="B119" s="41">
        <v>25</v>
      </c>
      <c r="C119" s="42">
        <v>17</v>
      </c>
      <c r="D119" s="43" t="s">
        <v>54</v>
      </c>
      <c r="E119" s="43" t="s">
        <v>41</v>
      </c>
      <c r="F119" s="44"/>
      <c r="G119" s="23">
        <v>1</v>
      </c>
      <c r="H119" s="45">
        <v>1</v>
      </c>
      <c r="I119" s="52"/>
      <c r="J119" s="52"/>
      <c r="K119" s="24">
        <v>5.8823529411764705E-2</v>
      </c>
      <c r="L119" s="46">
        <v>1</v>
      </c>
      <c r="M119" s="25">
        <v>1</v>
      </c>
      <c r="N119" s="33">
        <v>16</v>
      </c>
      <c r="O119" s="26">
        <v>0.94117647058823528</v>
      </c>
      <c r="P119" s="47">
        <v>2</v>
      </c>
      <c r="Q119" s="47"/>
      <c r="R119" s="47"/>
      <c r="S119" s="47"/>
      <c r="T119" s="47"/>
      <c r="U119" s="47">
        <v>1</v>
      </c>
      <c r="V119" s="47">
        <v>12</v>
      </c>
      <c r="W119" s="52"/>
      <c r="X119" s="47">
        <v>1</v>
      </c>
      <c r="Y119" s="27">
        <v>17</v>
      </c>
      <c r="Z119" s="28">
        <v>1</v>
      </c>
      <c r="AA119" s="48"/>
      <c r="AB119" s="39"/>
    </row>
    <row r="120" spans="1:28" ht="22.5" x14ac:dyDescent="0.25">
      <c r="A120" s="64" t="s">
        <v>122</v>
      </c>
      <c r="B120" s="41">
        <v>20</v>
      </c>
      <c r="C120" s="42">
        <v>19</v>
      </c>
      <c r="D120" s="41">
        <v>19</v>
      </c>
      <c r="E120" s="41">
        <v>3</v>
      </c>
      <c r="F120" s="55"/>
      <c r="G120" s="23">
        <v>15</v>
      </c>
      <c r="H120" s="56">
        <v>15</v>
      </c>
      <c r="I120" s="41"/>
      <c r="J120" s="41"/>
      <c r="K120" s="24">
        <v>0.78947368421052633</v>
      </c>
      <c r="L120" s="41">
        <v>15</v>
      </c>
      <c r="M120" s="25">
        <v>1</v>
      </c>
      <c r="N120" s="33">
        <v>4</v>
      </c>
      <c r="O120" s="26">
        <v>0.21052631578947367</v>
      </c>
      <c r="P120" s="41"/>
      <c r="Q120" s="41"/>
      <c r="R120" s="41"/>
      <c r="S120" s="41"/>
      <c r="T120" s="41"/>
      <c r="U120" s="41"/>
      <c r="V120" s="41"/>
      <c r="W120" s="41"/>
      <c r="X120" s="41">
        <v>4</v>
      </c>
      <c r="Y120" s="27">
        <v>19</v>
      </c>
      <c r="Z120" s="28">
        <v>1</v>
      </c>
      <c r="AA120" s="74"/>
      <c r="AB120" s="39"/>
    </row>
    <row r="121" spans="1:28" ht="33.75" x14ac:dyDescent="0.25">
      <c r="A121" s="284" t="s">
        <v>179</v>
      </c>
      <c r="B121" s="41">
        <v>45</v>
      </c>
      <c r="C121" s="42">
        <v>32</v>
      </c>
      <c r="D121" s="62" t="s">
        <v>172</v>
      </c>
      <c r="E121" s="62" t="s">
        <v>39</v>
      </c>
      <c r="F121" s="44"/>
      <c r="G121" s="23">
        <v>28</v>
      </c>
      <c r="H121" s="45">
        <v>28</v>
      </c>
      <c r="I121" s="47"/>
      <c r="J121" s="47"/>
      <c r="K121" s="24">
        <v>0.875</v>
      </c>
      <c r="L121" s="63">
        <v>26</v>
      </c>
      <c r="M121" s="25">
        <v>0.9285714285714286</v>
      </c>
      <c r="N121" s="33">
        <v>4</v>
      </c>
      <c r="O121" s="26">
        <v>0.125</v>
      </c>
      <c r="P121" s="47">
        <v>2</v>
      </c>
      <c r="Q121" s="47"/>
      <c r="R121" s="47"/>
      <c r="S121" s="47"/>
      <c r="T121" s="47"/>
      <c r="U121" s="47"/>
      <c r="V121" s="47">
        <v>1</v>
      </c>
      <c r="W121" s="47"/>
      <c r="X121" s="47">
        <v>1</v>
      </c>
      <c r="Y121" s="27">
        <v>32</v>
      </c>
      <c r="Z121" s="28">
        <v>1</v>
      </c>
      <c r="AA121" s="90"/>
      <c r="AB121" s="39"/>
    </row>
    <row r="122" spans="1:28" ht="22.5" x14ac:dyDescent="0.25">
      <c r="A122" s="283" t="s">
        <v>123</v>
      </c>
      <c r="B122" s="41">
        <v>53</v>
      </c>
      <c r="C122" s="42">
        <v>50</v>
      </c>
      <c r="D122" s="41">
        <v>40</v>
      </c>
      <c r="E122" s="41">
        <v>5</v>
      </c>
      <c r="F122" s="55">
        <v>10</v>
      </c>
      <c r="G122" s="23">
        <v>41</v>
      </c>
      <c r="H122" s="56">
        <v>41</v>
      </c>
      <c r="I122" s="41"/>
      <c r="J122" s="41"/>
      <c r="K122" s="24">
        <v>0.82</v>
      </c>
      <c r="L122" s="41">
        <v>40</v>
      </c>
      <c r="M122" s="25">
        <v>0.97560975609756095</v>
      </c>
      <c r="N122" s="33">
        <v>9</v>
      </c>
      <c r="O122" s="26">
        <v>0.18</v>
      </c>
      <c r="P122" s="41">
        <v>3</v>
      </c>
      <c r="Q122" s="41"/>
      <c r="R122" s="41"/>
      <c r="S122" s="41"/>
      <c r="T122" s="41"/>
      <c r="U122" s="41"/>
      <c r="V122" s="41"/>
      <c r="W122" s="41"/>
      <c r="X122" s="41">
        <v>6</v>
      </c>
      <c r="Y122" s="27">
        <v>50</v>
      </c>
      <c r="Z122" s="28">
        <v>1</v>
      </c>
      <c r="AA122" s="74"/>
      <c r="AB122" s="39"/>
    </row>
    <row r="123" spans="1:28" ht="22.5" x14ac:dyDescent="0.25">
      <c r="A123" s="103" t="s">
        <v>123</v>
      </c>
      <c r="B123" s="41">
        <v>25</v>
      </c>
      <c r="C123" s="42">
        <v>20</v>
      </c>
      <c r="D123" s="41">
        <v>18</v>
      </c>
      <c r="E123" s="41"/>
      <c r="F123" s="55">
        <v>2</v>
      </c>
      <c r="G123" s="23">
        <v>15</v>
      </c>
      <c r="H123" s="56">
        <v>15</v>
      </c>
      <c r="I123" s="41"/>
      <c r="J123" s="41"/>
      <c r="K123" s="24">
        <v>0.75</v>
      </c>
      <c r="L123" s="41">
        <v>12</v>
      </c>
      <c r="M123" s="25">
        <v>0.8</v>
      </c>
      <c r="N123" s="33">
        <v>5</v>
      </c>
      <c r="O123" s="26">
        <v>0.25</v>
      </c>
      <c r="P123" s="41">
        <v>1</v>
      </c>
      <c r="Q123" s="41"/>
      <c r="R123" s="41"/>
      <c r="S123" s="41"/>
      <c r="T123" s="41"/>
      <c r="U123" s="41"/>
      <c r="V123" s="41"/>
      <c r="W123" s="41"/>
      <c r="X123" s="41">
        <v>4</v>
      </c>
      <c r="Y123" s="27">
        <v>20</v>
      </c>
      <c r="Z123" s="28">
        <v>1</v>
      </c>
      <c r="AA123" s="57"/>
      <c r="AB123" s="39"/>
    </row>
    <row r="124" spans="1:28" ht="22.5" x14ac:dyDescent="0.25">
      <c r="A124" s="282" t="s">
        <v>124</v>
      </c>
      <c r="B124" s="41">
        <v>26</v>
      </c>
      <c r="C124" s="42">
        <v>19</v>
      </c>
      <c r="D124" s="41">
        <v>16</v>
      </c>
      <c r="E124" s="41">
        <v>1</v>
      </c>
      <c r="F124" s="55">
        <v>3</v>
      </c>
      <c r="G124" s="23">
        <v>14</v>
      </c>
      <c r="H124" s="56">
        <v>14</v>
      </c>
      <c r="I124" s="41"/>
      <c r="J124" s="41"/>
      <c r="K124" s="24">
        <v>0.73684210526315785</v>
      </c>
      <c r="L124" s="41">
        <v>14</v>
      </c>
      <c r="M124" s="25">
        <v>1</v>
      </c>
      <c r="N124" s="33">
        <v>5</v>
      </c>
      <c r="O124" s="26">
        <v>0.26315789473684209</v>
      </c>
      <c r="P124" s="41">
        <v>3</v>
      </c>
      <c r="Q124" s="41"/>
      <c r="R124" s="41"/>
      <c r="S124" s="41"/>
      <c r="T124" s="41"/>
      <c r="U124" s="41"/>
      <c r="V124" s="41"/>
      <c r="W124" s="41">
        <v>1</v>
      </c>
      <c r="X124" s="41">
        <v>1</v>
      </c>
      <c r="Y124" s="27">
        <v>19</v>
      </c>
      <c r="Z124" s="28">
        <v>1</v>
      </c>
      <c r="AA124" s="74"/>
      <c r="AB124" s="39"/>
    </row>
    <row r="125" spans="1:28" ht="33.75" hidden="1" x14ac:dyDescent="0.25">
      <c r="A125" s="282" t="s">
        <v>125</v>
      </c>
      <c r="B125" s="41">
        <v>24</v>
      </c>
      <c r="C125" s="42">
        <v>13</v>
      </c>
      <c r="D125" s="41">
        <v>11</v>
      </c>
      <c r="E125" s="41">
        <v>2</v>
      </c>
      <c r="F125" s="55">
        <v>2</v>
      </c>
      <c r="G125" s="23">
        <v>12</v>
      </c>
      <c r="H125" s="56">
        <v>12</v>
      </c>
      <c r="I125" s="41"/>
      <c r="J125" s="41"/>
      <c r="K125" s="24">
        <v>0.92307692307692313</v>
      </c>
      <c r="L125" s="41">
        <v>12</v>
      </c>
      <c r="M125" s="25">
        <v>1</v>
      </c>
      <c r="N125" s="33">
        <v>1</v>
      </c>
      <c r="O125" s="26">
        <v>7.6923076923076927E-2</v>
      </c>
      <c r="P125" s="41"/>
      <c r="Q125" s="41"/>
      <c r="R125" s="41"/>
      <c r="S125" s="41"/>
      <c r="T125" s="41"/>
      <c r="U125" s="41"/>
      <c r="V125" s="41">
        <v>1</v>
      </c>
      <c r="W125" s="41"/>
      <c r="X125" s="41"/>
      <c r="Y125" s="27">
        <v>13</v>
      </c>
      <c r="Z125" s="28">
        <v>1</v>
      </c>
      <c r="AA125" s="74"/>
      <c r="AB125" s="39"/>
    </row>
    <row r="126" spans="1:28" ht="33.75" x14ac:dyDescent="0.25">
      <c r="A126" s="283" t="s">
        <v>126</v>
      </c>
      <c r="B126" s="41">
        <v>26</v>
      </c>
      <c r="C126" s="42">
        <v>28</v>
      </c>
      <c r="D126" s="41">
        <v>22</v>
      </c>
      <c r="E126" s="41">
        <v>2</v>
      </c>
      <c r="F126" s="55">
        <v>6</v>
      </c>
      <c r="G126" s="23">
        <v>22</v>
      </c>
      <c r="H126" s="56">
        <v>22</v>
      </c>
      <c r="I126" s="41"/>
      <c r="J126" s="41"/>
      <c r="K126" s="24">
        <v>0.7857142857142857</v>
      </c>
      <c r="L126" s="41">
        <v>22</v>
      </c>
      <c r="M126" s="25">
        <v>1</v>
      </c>
      <c r="N126" s="33">
        <v>6</v>
      </c>
      <c r="O126" s="26">
        <v>0.21428571428571427</v>
      </c>
      <c r="P126" s="41">
        <v>2</v>
      </c>
      <c r="Q126" s="41"/>
      <c r="R126" s="41"/>
      <c r="S126" s="41"/>
      <c r="T126" s="41"/>
      <c r="U126" s="41"/>
      <c r="V126" s="41"/>
      <c r="W126" s="41"/>
      <c r="X126" s="41">
        <v>4</v>
      </c>
      <c r="Y126" s="27">
        <v>28</v>
      </c>
      <c r="Z126" s="28">
        <v>1</v>
      </c>
      <c r="AA126" s="74"/>
      <c r="AB126" s="39"/>
    </row>
    <row r="127" spans="1:28" ht="22.5" x14ac:dyDescent="0.25">
      <c r="A127" s="50" t="s">
        <v>127</v>
      </c>
      <c r="B127" s="41">
        <v>20</v>
      </c>
      <c r="C127" s="42">
        <v>15</v>
      </c>
      <c r="D127" s="41">
        <v>15</v>
      </c>
      <c r="E127" s="41">
        <v>4</v>
      </c>
      <c r="F127" s="55"/>
      <c r="G127" s="23">
        <v>11</v>
      </c>
      <c r="H127" s="56">
        <v>11</v>
      </c>
      <c r="I127" s="41"/>
      <c r="J127" s="41"/>
      <c r="K127" s="24">
        <v>0.73333333333333328</v>
      </c>
      <c r="L127" s="41">
        <v>11</v>
      </c>
      <c r="M127" s="25">
        <v>1</v>
      </c>
      <c r="N127" s="33">
        <v>4</v>
      </c>
      <c r="O127" s="26">
        <v>0.26666666666666666</v>
      </c>
      <c r="P127" s="41">
        <v>2</v>
      </c>
      <c r="Q127" s="41"/>
      <c r="R127" s="41"/>
      <c r="S127" s="41"/>
      <c r="T127" s="41"/>
      <c r="U127" s="41"/>
      <c r="V127" s="41"/>
      <c r="W127" s="41"/>
      <c r="X127" s="41">
        <v>2</v>
      </c>
      <c r="Y127" s="27">
        <v>15</v>
      </c>
      <c r="Z127" s="28">
        <v>1</v>
      </c>
      <c r="AA127" s="74"/>
      <c r="AB127" s="39"/>
    </row>
    <row r="128" spans="1:28" ht="22.5" x14ac:dyDescent="0.25">
      <c r="A128" s="50" t="s">
        <v>128</v>
      </c>
      <c r="B128" s="41">
        <v>23</v>
      </c>
      <c r="C128" s="42">
        <v>41</v>
      </c>
      <c r="D128" s="41">
        <v>35</v>
      </c>
      <c r="E128" s="41">
        <v>4</v>
      </c>
      <c r="F128" s="55">
        <v>6</v>
      </c>
      <c r="G128" s="23">
        <v>35</v>
      </c>
      <c r="H128" s="56">
        <v>35</v>
      </c>
      <c r="I128" s="41"/>
      <c r="J128" s="41"/>
      <c r="K128" s="24">
        <v>0.85365853658536583</v>
      </c>
      <c r="L128" s="41">
        <v>35</v>
      </c>
      <c r="M128" s="25">
        <v>1</v>
      </c>
      <c r="N128" s="33">
        <v>6</v>
      </c>
      <c r="O128" s="26">
        <v>0.14634146341463414</v>
      </c>
      <c r="P128" s="41">
        <v>2</v>
      </c>
      <c r="Q128" s="41">
        <v>1</v>
      </c>
      <c r="R128" s="41"/>
      <c r="S128" s="41"/>
      <c r="T128" s="41"/>
      <c r="U128" s="41"/>
      <c r="V128" s="41"/>
      <c r="W128" s="41"/>
      <c r="X128" s="41">
        <v>3</v>
      </c>
      <c r="Y128" s="27">
        <v>41</v>
      </c>
      <c r="Z128" s="28">
        <v>1</v>
      </c>
      <c r="AA128" s="74"/>
      <c r="AB128" s="39"/>
    </row>
    <row r="129" spans="1:28" ht="22.5" x14ac:dyDescent="0.25">
      <c r="A129" s="50" t="s">
        <v>76</v>
      </c>
      <c r="B129" s="41">
        <v>23</v>
      </c>
      <c r="C129" s="42">
        <v>18</v>
      </c>
      <c r="D129" s="43" t="s">
        <v>55</v>
      </c>
      <c r="E129" s="43" t="s">
        <v>38</v>
      </c>
      <c r="F129" s="44"/>
      <c r="G129" s="23">
        <v>13</v>
      </c>
      <c r="H129" s="45">
        <v>13</v>
      </c>
      <c r="I129" s="47"/>
      <c r="J129" s="47"/>
      <c r="K129" s="24">
        <v>0.72222222222222221</v>
      </c>
      <c r="L129" s="46">
        <v>13</v>
      </c>
      <c r="M129" s="25">
        <v>1</v>
      </c>
      <c r="N129" s="33">
        <v>5</v>
      </c>
      <c r="O129" s="26">
        <v>0.27777777777777779</v>
      </c>
      <c r="P129" s="47"/>
      <c r="Q129" s="47"/>
      <c r="R129" s="47"/>
      <c r="S129" s="47"/>
      <c r="T129" s="47"/>
      <c r="U129" s="47"/>
      <c r="V129" s="47"/>
      <c r="W129" s="47"/>
      <c r="X129" s="47">
        <v>5</v>
      </c>
      <c r="Y129" s="27">
        <v>18</v>
      </c>
      <c r="Z129" s="28">
        <v>1</v>
      </c>
      <c r="AA129" s="48"/>
      <c r="AB129" s="39"/>
    </row>
    <row r="130" spans="1:28" x14ac:dyDescent="0.25">
      <c r="A130" s="50" t="s">
        <v>129</v>
      </c>
      <c r="B130" s="41">
        <v>15</v>
      </c>
      <c r="C130" s="42">
        <v>18</v>
      </c>
      <c r="D130" s="41">
        <v>15</v>
      </c>
      <c r="E130" s="41">
        <v>2</v>
      </c>
      <c r="F130" s="55">
        <v>3</v>
      </c>
      <c r="G130" s="23">
        <v>11</v>
      </c>
      <c r="H130" s="56">
        <v>11</v>
      </c>
      <c r="I130" s="41"/>
      <c r="J130" s="41"/>
      <c r="K130" s="24">
        <v>0.61111111111111116</v>
      </c>
      <c r="L130" s="41">
        <v>11</v>
      </c>
      <c r="M130" s="25">
        <v>1</v>
      </c>
      <c r="N130" s="33">
        <v>7</v>
      </c>
      <c r="O130" s="26">
        <v>0.3888888888888889</v>
      </c>
      <c r="P130" s="41">
        <v>3</v>
      </c>
      <c r="Q130" s="41"/>
      <c r="R130" s="41"/>
      <c r="S130" s="41"/>
      <c r="T130" s="41"/>
      <c r="U130" s="41"/>
      <c r="V130" s="41"/>
      <c r="W130" s="41"/>
      <c r="X130" s="41">
        <v>4</v>
      </c>
      <c r="Y130" s="27">
        <v>18</v>
      </c>
      <c r="Z130" s="28">
        <v>1</v>
      </c>
      <c r="AA130" s="74"/>
      <c r="AB130" s="39"/>
    </row>
    <row r="131" spans="1:28" ht="22.5" x14ac:dyDescent="0.25">
      <c r="A131" s="50" t="s">
        <v>130</v>
      </c>
      <c r="B131" s="41">
        <v>15</v>
      </c>
      <c r="C131" s="42">
        <v>16</v>
      </c>
      <c r="D131" s="41">
        <v>14</v>
      </c>
      <c r="E131" s="41"/>
      <c r="F131" s="55">
        <v>2</v>
      </c>
      <c r="G131" s="23">
        <v>10</v>
      </c>
      <c r="H131" s="56">
        <v>10</v>
      </c>
      <c r="I131" s="41"/>
      <c r="J131" s="41"/>
      <c r="K131" s="24">
        <v>0.625</v>
      </c>
      <c r="L131" s="41">
        <v>10</v>
      </c>
      <c r="M131" s="25">
        <v>1</v>
      </c>
      <c r="N131" s="33">
        <v>6</v>
      </c>
      <c r="O131" s="26">
        <v>0.375</v>
      </c>
      <c r="P131" s="41">
        <v>2</v>
      </c>
      <c r="Q131" s="41"/>
      <c r="R131" s="41"/>
      <c r="S131" s="41"/>
      <c r="T131" s="41"/>
      <c r="U131" s="41"/>
      <c r="V131" s="41">
        <v>1</v>
      </c>
      <c r="W131" s="41">
        <v>1</v>
      </c>
      <c r="X131" s="41">
        <v>2</v>
      </c>
      <c r="Y131" s="27">
        <v>16</v>
      </c>
      <c r="Z131" s="28">
        <v>1</v>
      </c>
      <c r="AA131" s="74"/>
      <c r="AB131" s="39"/>
    </row>
    <row r="132" spans="1:28" ht="33.75" hidden="1" x14ac:dyDescent="0.25">
      <c r="A132" s="50" t="s">
        <v>95</v>
      </c>
      <c r="B132" s="41">
        <v>14</v>
      </c>
      <c r="C132" s="42">
        <v>10</v>
      </c>
      <c r="D132" s="41">
        <v>9</v>
      </c>
      <c r="E132" s="41"/>
      <c r="F132" s="55">
        <v>1</v>
      </c>
      <c r="G132" s="23">
        <v>7</v>
      </c>
      <c r="H132" s="56">
        <v>7</v>
      </c>
      <c r="I132" s="41"/>
      <c r="J132" s="41"/>
      <c r="K132" s="24">
        <v>0.7</v>
      </c>
      <c r="L132" s="41">
        <v>6</v>
      </c>
      <c r="M132" s="25">
        <v>0.8571428571428571</v>
      </c>
      <c r="N132" s="33">
        <v>3</v>
      </c>
      <c r="O132" s="26">
        <v>0.3</v>
      </c>
      <c r="P132" s="41">
        <v>2</v>
      </c>
      <c r="Q132" s="41"/>
      <c r="R132" s="41"/>
      <c r="S132" s="41">
        <v>1</v>
      </c>
      <c r="T132" s="41"/>
      <c r="U132" s="41"/>
      <c r="V132" s="41"/>
      <c r="W132" s="41"/>
      <c r="X132" s="41"/>
      <c r="Y132" s="27">
        <v>10</v>
      </c>
      <c r="Z132" s="28">
        <v>1</v>
      </c>
      <c r="AA132" s="57"/>
      <c r="AB132" s="39"/>
    </row>
    <row r="133" spans="1:28" ht="22.5" x14ac:dyDescent="0.25">
      <c r="A133" s="283" t="s">
        <v>96</v>
      </c>
      <c r="B133" s="41">
        <v>15</v>
      </c>
      <c r="C133" s="42">
        <v>18</v>
      </c>
      <c r="D133" s="41">
        <v>16</v>
      </c>
      <c r="E133" s="41">
        <v>1</v>
      </c>
      <c r="F133" s="55">
        <v>2</v>
      </c>
      <c r="G133" s="23">
        <v>11</v>
      </c>
      <c r="H133" s="56">
        <v>11</v>
      </c>
      <c r="I133" s="41"/>
      <c r="J133" s="41"/>
      <c r="K133" s="24">
        <v>0.61111111111111116</v>
      </c>
      <c r="L133" s="41">
        <v>11</v>
      </c>
      <c r="M133" s="25">
        <v>1</v>
      </c>
      <c r="N133" s="33">
        <v>7</v>
      </c>
      <c r="O133" s="26">
        <v>0.3888888888888889</v>
      </c>
      <c r="P133" s="41"/>
      <c r="Q133" s="41"/>
      <c r="R133" s="41"/>
      <c r="S133" s="41"/>
      <c r="T133" s="41"/>
      <c r="U133" s="41"/>
      <c r="V133" s="41"/>
      <c r="W133" s="41"/>
      <c r="X133" s="41">
        <v>7</v>
      </c>
      <c r="Y133" s="27">
        <v>18</v>
      </c>
      <c r="Z133" s="28">
        <v>1</v>
      </c>
      <c r="AA133" s="57"/>
      <c r="AB133" s="39"/>
    </row>
    <row r="134" spans="1:28" ht="22.5" x14ac:dyDescent="0.25">
      <c r="A134" s="50" t="s">
        <v>97</v>
      </c>
      <c r="B134" s="41">
        <v>16</v>
      </c>
      <c r="C134" s="42">
        <v>10</v>
      </c>
      <c r="D134" s="41">
        <v>8</v>
      </c>
      <c r="E134" s="41">
        <v>2</v>
      </c>
      <c r="F134" s="55">
        <v>2</v>
      </c>
      <c r="G134" s="23">
        <v>4</v>
      </c>
      <c r="H134" s="56">
        <v>4</v>
      </c>
      <c r="I134" s="41"/>
      <c r="J134" s="41"/>
      <c r="K134" s="24">
        <v>0.4</v>
      </c>
      <c r="L134" s="41">
        <v>4</v>
      </c>
      <c r="M134" s="25">
        <v>1</v>
      </c>
      <c r="N134" s="33">
        <v>6</v>
      </c>
      <c r="O134" s="26">
        <v>0.6</v>
      </c>
      <c r="P134" s="41">
        <v>1</v>
      </c>
      <c r="Q134" s="41"/>
      <c r="R134" s="41"/>
      <c r="S134" s="41"/>
      <c r="T134" s="41"/>
      <c r="U134" s="41"/>
      <c r="V134" s="41">
        <v>1</v>
      </c>
      <c r="W134" s="41"/>
      <c r="X134" s="41">
        <v>4</v>
      </c>
      <c r="Y134" s="27">
        <v>10</v>
      </c>
      <c r="Z134" s="28">
        <v>1</v>
      </c>
      <c r="AA134" s="57"/>
      <c r="AB134" s="39"/>
    </row>
    <row r="135" spans="1:28" x14ac:dyDescent="0.25">
      <c r="A135" s="105" t="s">
        <v>207</v>
      </c>
      <c r="B135" s="21">
        <v>170</v>
      </c>
      <c r="C135" s="22">
        <v>141</v>
      </c>
      <c r="D135" s="22">
        <v>86</v>
      </c>
      <c r="E135" s="22">
        <v>4</v>
      </c>
      <c r="F135" s="22">
        <v>55</v>
      </c>
      <c r="G135" s="22">
        <v>76</v>
      </c>
      <c r="H135" s="230">
        <v>76</v>
      </c>
      <c r="I135" s="21">
        <v>0</v>
      </c>
      <c r="J135" s="21">
        <v>0</v>
      </c>
      <c r="K135" s="24">
        <v>0.53900709219858156</v>
      </c>
      <c r="L135" s="22">
        <v>70</v>
      </c>
      <c r="M135" s="25">
        <v>0.92105263157894735</v>
      </c>
      <c r="N135" s="33">
        <v>59</v>
      </c>
      <c r="O135" s="26">
        <v>0.41843971631205673</v>
      </c>
      <c r="P135" s="22">
        <v>6</v>
      </c>
      <c r="Q135" s="22">
        <v>0</v>
      </c>
      <c r="R135" s="22">
        <v>3</v>
      </c>
      <c r="S135" s="22">
        <v>1</v>
      </c>
      <c r="T135" s="22">
        <v>0</v>
      </c>
      <c r="U135" s="22">
        <v>30</v>
      </c>
      <c r="V135" s="22">
        <v>0</v>
      </c>
      <c r="W135" s="22">
        <v>0</v>
      </c>
      <c r="X135" s="22">
        <v>19</v>
      </c>
      <c r="Y135" s="27">
        <v>135</v>
      </c>
      <c r="Z135" s="28">
        <v>0.95744680851063835</v>
      </c>
      <c r="AA135" s="54">
        <v>6</v>
      </c>
      <c r="AB135" s="39"/>
    </row>
    <row r="136" spans="1:28" x14ac:dyDescent="0.25">
      <c r="A136" s="272" t="s">
        <v>208</v>
      </c>
      <c r="B136" s="57"/>
      <c r="C136" s="273">
        <v>42</v>
      </c>
      <c r="D136" s="116"/>
      <c r="E136" s="116"/>
      <c r="F136" s="116">
        <v>42</v>
      </c>
      <c r="G136" s="54">
        <v>21</v>
      </c>
      <c r="H136" s="116">
        <v>21</v>
      </c>
      <c r="I136" s="116"/>
      <c r="J136" s="116"/>
      <c r="K136" s="229">
        <v>0.5</v>
      </c>
      <c r="L136" s="116">
        <v>15</v>
      </c>
      <c r="M136" s="229">
        <v>0.7142857142857143</v>
      </c>
      <c r="N136" s="33">
        <v>15</v>
      </c>
      <c r="O136" s="274">
        <v>0.35714285714285715</v>
      </c>
      <c r="P136" s="116">
        <v>3</v>
      </c>
      <c r="Q136" s="116"/>
      <c r="R136" s="116"/>
      <c r="S136" s="116"/>
      <c r="T136" s="116"/>
      <c r="U136" s="116">
        <v>1</v>
      </c>
      <c r="V136" s="116"/>
      <c r="W136" s="116"/>
      <c r="X136" s="116">
        <v>11</v>
      </c>
      <c r="Y136" s="275">
        <v>36</v>
      </c>
      <c r="Z136" s="276">
        <v>0.8571428571428571</v>
      </c>
      <c r="AA136" s="61">
        <v>6</v>
      </c>
      <c r="AB136" s="39"/>
    </row>
    <row r="137" spans="1:28" ht="25.5" x14ac:dyDescent="0.25">
      <c r="A137" s="112" t="s">
        <v>209</v>
      </c>
      <c r="B137" s="41">
        <v>50</v>
      </c>
      <c r="C137" s="109">
        <v>15</v>
      </c>
      <c r="D137" s="113">
        <v>15</v>
      </c>
      <c r="E137" s="114"/>
      <c r="F137" s="115"/>
      <c r="G137" s="23">
        <v>10</v>
      </c>
      <c r="H137" s="111">
        <v>10</v>
      </c>
      <c r="I137" s="110"/>
      <c r="J137" s="110"/>
      <c r="K137" s="24">
        <v>0.66666666666666663</v>
      </c>
      <c r="L137" s="116">
        <v>10</v>
      </c>
      <c r="M137" s="25">
        <v>1</v>
      </c>
      <c r="N137" s="33">
        <v>5</v>
      </c>
      <c r="O137" s="26">
        <v>0.33333333333333331</v>
      </c>
      <c r="P137" s="110"/>
      <c r="Q137" s="110"/>
      <c r="R137" s="110">
        <v>2</v>
      </c>
      <c r="S137" s="110"/>
      <c r="T137" s="110"/>
      <c r="U137" s="110"/>
      <c r="V137" s="110"/>
      <c r="W137" s="110"/>
      <c r="X137" s="110">
        <v>3</v>
      </c>
      <c r="Y137" s="27">
        <v>15</v>
      </c>
      <c r="Z137" s="28">
        <v>1</v>
      </c>
      <c r="AA137" s="48"/>
      <c r="AB137" s="39"/>
    </row>
    <row r="138" spans="1:28" ht="76.5" hidden="1" x14ac:dyDescent="0.25">
      <c r="A138" s="112" t="s">
        <v>210</v>
      </c>
      <c r="B138" s="41">
        <v>30</v>
      </c>
      <c r="C138" s="109">
        <v>36</v>
      </c>
      <c r="D138" s="113">
        <v>24</v>
      </c>
      <c r="E138" s="114"/>
      <c r="F138" s="115">
        <v>12</v>
      </c>
      <c r="G138" s="23">
        <v>11</v>
      </c>
      <c r="H138" s="111">
        <v>11</v>
      </c>
      <c r="I138" s="110"/>
      <c r="J138" s="110"/>
      <c r="K138" s="24">
        <v>0.30555555555555558</v>
      </c>
      <c r="L138" s="116">
        <v>11</v>
      </c>
      <c r="M138" s="25">
        <v>1</v>
      </c>
      <c r="N138" s="33">
        <v>25</v>
      </c>
      <c r="O138" s="26">
        <v>0.69444444444444442</v>
      </c>
      <c r="P138" s="110"/>
      <c r="Q138" s="110"/>
      <c r="R138" s="110"/>
      <c r="S138" s="110"/>
      <c r="T138" s="110"/>
      <c r="U138" s="110">
        <v>25</v>
      </c>
      <c r="V138" s="110"/>
      <c r="W138" s="110"/>
      <c r="X138" s="110"/>
      <c r="Y138" s="27">
        <v>36</v>
      </c>
      <c r="Z138" s="28">
        <v>1</v>
      </c>
      <c r="AA138" s="48"/>
      <c r="AB138" s="39"/>
    </row>
    <row r="139" spans="1:28" ht="63.75" x14ac:dyDescent="0.25">
      <c r="A139" s="112" t="s">
        <v>211</v>
      </c>
      <c r="B139" s="41">
        <v>30</v>
      </c>
      <c r="C139" s="109">
        <v>19</v>
      </c>
      <c r="D139" s="113">
        <v>19</v>
      </c>
      <c r="E139" s="114"/>
      <c r="F139" s="115"/>
      <c r="G139" s="23">
        <v>13</v>
      </c>
      <c r="H139" s="111">
        <v>13</v>
      </c>
      <c r="I139" s="110"/>
      <c r="J139" s="110"/>
      <c r="K139" s="24">
        <v>0.68421052631578949</v>
      </c>
      <c r="L139" s="116">
        <v>13</v>
      </c>
      <c r="M139" s="25">
        <v>1</v>
      </c>
      <c r="N139" s="33">
        <v>6</v>
      </c>
      <c r="O139" s="26">
        <v>0.31578947368421051</v>
      </c>
      <c r="P139" s="110"/>
      <c r="Q139" s="110"/>
      <c r="R139" s="110"/>
      <c r="S139" s="110">
        <v>1</v>
      </c>
      <c r="T139" s="110"/>
      <c r="U139" s="110">
        <v>2</v>
      </c>
      <c r="V139" s="110"/>
      <c r="W139" s="110"/>
      <c r="X139" s="110">
        <v>3</v>
      </c>
      <c r="Y139" s="27">
        <v>19</v>
      </c>
      <c r="Z139" s="28">
        <v>1</v>
      </c>
      <c r="AA139" s="48"/>
      <c r="AB139" s="39"/>
    </row>
    <row r="140" spans="1:28" ht="51" x14ac:dyDescent="0.25">
      <c r="A140" s="112" t="s">
        <v>212</v>
      </c>
      <c r="B140" s="41">
        <v>30</v>
      </c>
      <c r="C140" s="109">
        <v>19</v>
      </c>
      <c r="D140" s="113">
        <v>18</v>
      </c>
      <c r="E140" s="114">
        <v>3</v>
      </c>
      <c r="F140" s="115">
        <v>1</v>
      </c>
      <c r="G140" s="23">
        <v>16</v>
      </c>
      <c r="H140" s="111">
        <v>16</v>
      </c>
      <c r="I140" s="110"/>
      <c r="J140" s="110"/>
      <c r="K140" s="24">
        <v>0.84210526315789469</v>
      </c>
      <c r="L140" s="116">
        <v>16</v>
      </c>
      <c r="M140" s="25">
        <v>1</v>
      </c>
      <c r="N140" s="33">
        <v>3</v>
      </c>
      <c r="O140" s="26">
        <v>0.15789473684210525</v>
      </c>
      <c r="P140" s="110">
        <v>1</v>
      </c>
      <c r="Q140" s="110"/>
      <c r="R140" s="110"/>
      <c r="S140" s="110"/>
      <c r="T140" s="110"/>
      <c r="U140" s="110"/>
      <c r="V140" s="110"/>
      <c r="W140" s="110"/>
      <c r="X140" s="110">
        <v>2</v>
      </c>
      <c r="Y140" s="27">
        <v>19</v>
      </c>
      <c r="Z140" s="28">
        <v>1</v>
      </c>
      <c r="AA140" s="48"/>
      <c r="AB140" s="39"/>
    </row>
    <row r="141" spans="1:28" ht="38.25" hidden="1" x14ac:dyDescent="0.25">
      <c r="A141" s="112" t="s">
        <v>213</v>
      </c>
      <c r="B141" s="41">
        <v>30</v>
      </c>
      <c r="C141" s="109">
        <v>10</v>
      </c>
      <c r="D141" s="113">
        <v>10</v>
      </c>
      <c r="E141" s="114">
        <v>1</v>
      </c>
      <c r="F141" s="115"/>
      <c r="G141" s="23">
        <v>5</v>
      </c>
      <c r="H141" s="117">
        <v>5</v>
      </c>
      <c r="I141" s="114"/>
      <c r="J141" s="114"/>
      <c r="K141" s="24">
        <v>0.5</v>
      </c>
      <c r="L141" s="118">
        <v>5</v>
      </c>
      <c r="M141" s="25">
        <v>1</v>
      </c>
      <c r="N141" s="33">
        <v>5</v>
      </c>
      <c r="O141" s="26">
        <v>0.5</v>
      </c>
      <c r="P141" s="114">
        <v>2</v>
      </c>
      <c r="Q141" s="114"/>
      <c r="R141" s="114">
        <v>1</v>
      </c>
      <c r="S141" s="114"/>
      <c r="T141" s="114"/>
      <c r="U141" s="114">
        <v>2</v>
      </c>
      <c r="V141" s="114"/>
      <c r="W141" s="114"/>
      <c r="X141" s="114"/>
      <c r="Y141" s="27">
        <v>10</v>
      </c>
      <c r="Z141" s="28">
        <v>1</v>
      </c>
      <c r="AA141" s="48"/>
      <c r="AB141" s="39"/>
    </row>
    <row r="142" spans="1:28" x14ac:dyDescent="0.25">
      <c r="A142" s="119" t="s">
        <v>214</v>
      </c>
      <c r="B142" s="21">
        <v>100</v>
      </c>
      <c r="C142" s="120">
        <v>68</v>
      </c>
      <c r="D142" s="121">
        <v>68</v>
      </c>
      <c r="E142" s="121">
        <v>0</v>
      </c>
      <c r="F142" s="122">
        <v>0</v>
      </c>
      <c r="G142" s="23">
        <v>42</v>
      </c>
      <c r="H142" s="120">
        <v>42</v>
      </c>
      <c r="I142" s="121">
        <v>0</v>
      </c>
      <c r="J142" s="121">
        <v>0</v>
      </c>
      <c r="K142" s="24">
        <v>0.61764705882352944</v>
      </c>
      <c r="L142" s="123">
        <v>42</v>
      </c>
      <c r="M142" s="25">
        <v>1</v>
      </c>
      <c r="N142" s="33">
        <v>26</v>
      </c>
      <c r="O142" s="26">
        <v>0.38235294117647056</v>
      </c>
      <c r="P142" s="121">
        <v>0</v>
      </c>
      <c r="Q142" s="121">
        <v>0</v>
      </c>
      <c r="R142" s="121">
        <v>1</v>
      </c>
      <c r="S142" s="121">
        <v>1</v>
      </c>
      <c r="T142" s="121">
        <v>0</v>
      </c>
      <c r="U142" s="121">
        <v>12</v>
      </c>
      <c r="V142" s="121">
        <v>0</v>
      </c>
      <c r="W142" s="121">
        <v>0</v>
      </c>
      <c r="X142" s="121">
        <v>12</v>
      </c>
      <c r="Y142" s="27">
        <v>68</v>
      </c>
      <c r="Z142" s="28">
        <v>1</v>
      </c>
      <c r="AA142" s="10">
        <v>0</v>
      </c>
      <c r="AB142" s="39"/>
    </row>
    <row r="143" spans="1:28" x14ac:dyDescent="0.25">
      <c r="A143" s="124" t="s">
        <v>215</v>
      </c>
      <c r="B143" s="41">
        <v>25</v>
      </c>
      <c r="C143" s="125">
        <v>16</v>
      </c>
      <c r="D143" s="90">
        <v>16</v>
      </c>
      <c r="E143" s="114"/>
      <c r="F143" s="126"/>
      <c r="G143" s="23">
        <v>6</v>
      </c>
      <c r="H143" s="117">
        <v>6</v>
      </c>
      <c r="I143" s="114"/>
      <c r="J143" s="114"/>
      <c r="K143" s="24">
        <v>0.375</v>
      </c>
      <c r="L143" s="118">
        <v>6</v>
      </c>
      <c r="M143" s="25">
        <v>1</v>
      </c>
      <c r="N143" s="33">
        <v>10</v>
      </c>
      <c r="O143" s="26">
        <v>0.625</v>
      </c>
      <c r="P143" s="114"/>
      <c r="Q143" s="114"/>
      <c r="R143" s="114"/>
      <c r="S143" s="114"/>
      <c r="T143" s="114"/>
      <c r="U143" s="114">
        <v>4</v>
      </c>
      <c r="V143" s="114"/>
      <c r="W143" s="114"/>
      <c r="X143" s="114">
        <v>6</v>
      </c>
      <c r="Y143" s="27">
        <v>16</v>
      </c>
      <c r="Z143" s="28">
        <v>1</v>
      </c>
      <c r="AA143" s="48"/>
      <c r="AB143" s="39"/>
    </row>
    <row r="144" spans="1:28" ht="38.25" hidden="1" x14ac:dyDescent="0.25">
      <c r="A144" s="124" t="s">
        <v>216</v>
      </c>
      <c r="B144" s="41">
        <v>25</v>
      </c>
      <c r="C144" s="125">
        <v>17</v>
      </c>
      <c r="D144" s="90">
        <v>17</v>
      </c>
      <c r="E144" s="114"/>
      <c r="F144" s="126"/>
      <c r="G144" s="23">
        <v>16</v>
      </c>
      <c r="H144" s="117">
        <v>16</v>
      </c>
      <c r="I144" s="114"/>
      <c r="J144" s="114"/>
      <c r="K144" s="24">
        <v>0.94117647058823528</v>
      </c>
      <c r="L144" s="118">
        <v>16</v>
      </c>
      <c r="M144" s="25">
        <v>1</v>
      </c>
      <c r="N144" s="33">
        <v>1</v>
      </c>
      <c r="O144" s="26">
        <v>5.8823529411764705E-2</v>
      </c>
      <c r="P144" s="114"/>
      <c r="Q144" s="114"/>
      <c r="R144" s="114"/>
      <c r="S144" s="114"/>
      <c r="T144" s="114"/>
      <c r="U144" s="114">
        <v>1</v>
      </c>
      <c r="V144" s="114"/>
      <c r="W144" s="114"/>
      <c r="X144" s="114"/>
      <c r="Y144" s="27">
        <v>17</v>
      </c>
      <c r="Z144" s="28">
        <v>1</v>
      </c>
      <c r="AA144" s="48"/>
      <c r="AB144" s="39"/>
    </row>
    <row r="145" spans="1:28" ht="38.25" x14ac:dyDescent="0.25">
      <c r="A145" s="124" t="s">
        <v>217</v>
      </c>
      <c r="B145" s="41">
        <v>25</v>
      </c>
      <c r="C145" s="125">
        <v>19</v>
      </c>
      <c r="D145" s="90">
        <v>19</v>
      </c>
      <c r="E145" s="114"/>
      <c r="F145" s="126"/>
      <c r="G145" s="23">
        <v>11</v>
      </c>
      <c r="H145" s="117">
        <v>11</v>
      </c>
      <c r="I145" s="114"/>
      <c r="J145" s="114"/>
      <c r="K145" s="24">
        <v>0.57894736842105265</v>
      </c>
      <c r="L145" s="118">
        <v>11</v>
      </c>
      <c r="M145" s="25">
        <v>1</v>
      </c>
      <c r="N145" s="33">
        <v>8</v>
      </c>
      <c r="O145" s="26">
        <v>0.42105263157894735</v>
      </c>
      <c r="P145" s="114"/>
      <c r="Q145" s="114"/>
      <c r="R145" s="114"/>
      <c r="S145" s="114">
        <v>1</v>
      </c>
      <c r="T145" s="114"/>
      <c r="U145" s="114">
        <v>4</v>
      </c>
      <c r="V145" s="114"/>
      <c r="W145" s="114"/>
      <c r="X145" s="114">
        <v>3</v>
      </c>
      <c r="Y145" s="27">
        <v>19</v>
      </c>
      <c r="Z145" s="28">
        <v>1</v>
      </c>
      <c r="AA145" s="48"/>
      <c r="AB145" s="39"/>
    </row>
    <row r="146" spans="1:28" ht="51" x14ac:dyDescent="0.25">
      <c r="A146" s="124" t="s">
        <v>218</v>
      </c>
      <c r="B146" s="41">
        <v>25</v>
      </c>
      <c r="C146" s="125">
        <v>16</v>
      </c>
      <c r="D146" s="90">
        <v>16</v>
      </c>
      <c r="E146" s="114"/>
      <c r="F146" s="126"/>
      <c r="G146" s="23">
        <v>9</v>
      </c>
      <c r="H146" s="117">
        <v>9</v>
      </c>
      <c r="I146" s="114"/>
      <c r="J146" s="114"/>
      <c r="K146" s="24">
        <v>0.5625</v>
      </c>
      <c r="L146" s="118">
        <v>9</v>
      </c>
      <c r="M146" s="25">
        <v>1</v>
      </c>
      <c r="N146" s="33">
        <v>7</v>
      </c>
      <c r="O146" s="26">
        <v>0.4375</v>
      </c>
      <c r="P146" s="114"/>
      <c r="Q146" s="114"/>
      <c r="R146" s="114">
        <v>1</v>
      </c>
      <c r="S146" s="114"/>
      <c r="T146" s="114"/>
      <c r="U146" s="114">
        <v>3</v>
      </c>
      <c r="V146" s="114"/>
      <c r="W146" s="114"/>
      <c r="X146" s="114">
        <v>3</v>
      </c>
      <c r="Y146" s="27">
        <v>16</v>
      </c>
      <c r="Z146" s="28">
        <v>1</v>
      </c>
      <c r="AA146" s="48"/>
      <c r="AB146" s="39"/>
    </row>
  </sheetData>
  <autoFilter ref="A8:AB146">
    <filterColumn colId="23">
      <customFilters>
        <customFilter operator="notEqual" val=" "/>
      </customFilters>
    </filterColumn>
  </autoFilter>
  <sortState ref="A19:AB134">
    <sortCondition ref="A134"/>
  </sortState>
  <mergeCells count="39">
    <mergeCell ref="U7:X7"/>
    <mergeCell ref="T5:T6"/>
    <mergeCell ref="AA6:AB6"/>
    <mergeCell ref="G4:G6"/>
    <mergeCell ref="H4:J4"/>
    <mergeCell ref="L6:M6"/>
    <mergeCell ref="X4:X6"/>
    <mergeCell ref="Y4:Z5"/>
    <mergeCell ref="P5:P6"/>
    <mergeCell ref="Q5:Q6"/>
    <mergeCell ref="R5:R6"/>
    <mergeCell ref="S5:S6"/>
    <mergeCell ref="H7:J7"/>
    <mergeCell ref="P7:T7"/>
    <mergeCell ref="A2:A7"/>
    <mergeCell ref="B2:B7"/>
    <mergeCell ref="C2:C7"/>
    <mergeCell ref="D2:F2"/>
    <mergeCell ref="G2:M2"/>
    <mergeCell ref="E5:E7"/>
    <mergeCell ref="H5:H6"/>
    <mergeCell ref="I5:I6"/>
    <mergeCell ref="J5:J6"/>
    <mergeCell ref="Y2:Z3"/>
    <mergeCell ref="AA2:AB3"/>
    <mergeCell ref="D3:E3"/>
    <mergeCell ref="G3:K3"/>
    <mergeCell ref="L3:M5"/>
    <mergeCell ref="D4:D7"/>
    <mergeCell ref="F4:F7"/>
    <mergeCell ref="K4:K6"/>
    <mergeCell ref="N2:X3"/>
    <mergeCell ref="N4:O6"/>
    <mergeCell ref="P4:T4"/>
    <mergeCell ref="U4:W4"/>
    <mergeCell ref="W5:W6"/>
    <mergeCell ref="U5:U6"/>
    <mergeCell ref="V5:V6"/>
    <mergeCell ref="AA4:AB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8"/>
  <sheetViews>
    <sheetView topLeftCell="A45" workbookViewId="0">
      <selection activeCell="AB62" sqref="AB62"/>
    </sheetView>
  </sheetViews>
  <sheetFormatPr defaultRowHeight="15" x14ac:dyDescent="0.25"/>
  <cols>
    <col min="1" max="1" width="15.28515625" customWidth="1"/>
    <col min="2" max="2" width="5.140625" customWidth="1"/>
    <col min="3" max="3" width="4.85546875" customWidth="1"/>
    <col min="4" max="4" width="4.7109375" customWidth="1"/>
    <col min="5" max="5" width="5" customWidth="1"/>
    <col min="6" max="6" width="5.42578125" customWidth="1"/>
    <col min="7" max="7" width="5.5703125" customWidth="1"/>
    <col min="8" max="8" width="4.140625" customWidth="1"/>
    <col min="9" max="9" width="4.85546875" customWidth="1"/>
    <col min="10" max="10" width="6.140625" customWidth="1"/>
    <col min="11" max="11" width="4.85546875" customWidth="1"/>
    <col min="12" max="12" width="6.140625" customWidth="1"/>
    <col min="13" max="13" width="4.28515625" customWidth="1"/>
    <col min="14" max="14" width="6.140625" customWidth="1"/>
    <col min="15" max="15" width="4.85546875" customWidth="1"/>
    <col min="16" max="16" width="4" customWidth="1"/>
    <col min="17" max="17" width="3.5703125" customWidth="1"/>
    <col min="18" max="18" width="3.28515625" customWidth="1"/>
    <col min="19" max="19" width="4.42578125" customWidth="1"/>
    <col min="20" max="20" width="3.85546875" customWidth="1"/>
    <col min="21" max="21" width="4.5703125" customWidth="1"/>
    <col min="22" max="22" width="4.7109375" customWidth="1"/>
    <col min="23" max="23" width="4.85546875" customWidth="1"/>
    <col min="24" max="25" width="5" customWidth="1"/>
    <col min="26" max="26" width="5.140625" customWidth="1"/>
    <col min="27" max="27" width="5.42578125" customWidth="1"/>
  </cols>
  <sheetData>
    <row r="1" spans="1:27" ht="15.75" x14ac:dyDescent="0.25">
      <c r="A1" s="1"/>
      <c r="B1" s="2"/>
      <c r="C1" s="2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2"/>
      <c r="P1" s="2"/>
      <c r="Q1" s="2"/>
      <c r="R1" s="2"/>
      <c r="S1" s="2"/>
      <c r="T1" s="2"/>
      <c r="U1" s="2"/>
      <c r="V1" s="2"/>
      <c r="W1" s="2"/>
      <c r="X1" s="6" t="s">
        <v>0</v>
      </c>
      <c r="Y1" s="5"/>
      <c r="AA1" s="7"/>
    </row>
    <row r="2" spans="1:27" ht="15.75" customHeight="1" x14ac:dyDescent="0.25">
      <c r="A2" s="616" t="s">
        <v>404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6"/>
      <c r="X2" s="297"/>
      <c r="Y2" s="297"/>
      <c r="Z2" s="297"/>
      <c r="AA2" s="297"/>
    </row>
    <row r="3" spans="1:27" x14ac:dyDescent="0.25">
      <c r="A3" s="8"/>
      <c r="B3" s="9"/>
      <c r="C3" s="9"/>
      <c r="D3" s="9"/>
      <c r="E3" s="9"/>
      <c r="F3" s="9"/>
      <c r="G3" s="9"/>
      <c r="H3" s="9" t="s">
        <v>470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5" customHeight="1" x14ac:dyDescent="0.25">
      <c r="A4" s="818" t="s">
        <v>1</v>
      </c>
      <c r="B4" s="821" t="s">
        <v>3</v>
      </c>
      <c r="C4" s="824" t="s">
        <v>4</v>
      </c>
      <c r="D4" s="825"/>
      <c r="E4" s="826"/>
      <c r="F4" s="827" t="s">
        <v>5</v>
      </c>
      <c r="G4" s="828"/>
      <c r="H4" s="828"/>
      <c r="I4" s="828"/>
      <c r="J4" s="828"/>
      <c r="K4" s="828"/>
      <c r="L4" s="829"/>
      <c r="M4" s="812" t="s">
        <v>6</v>
      </c>
      <c r="N4" s="813"/>
      <c r="O4" s="813"/>
      <c r="P4" s="813"/>
      <c r="Q4" s="813"/>
      <c r="R4" s="813"/>
      <c r="S4" s="813"/>
      <c r="T4" s="813"/>
      <c r="U4" s="813"/>
      <c r="V4" s="813"/>
      <c r="W4" s="814"/>
      <c r="X4" s="642" t="s">
        <v>7</v>
      </c>
      <c r="Y4" s="643"/>
      <c r="Z4" s="642" t="s">
        <v>8</v>
      </c>
      <c r="AA4" s="643"/>
    </row>
    <row r="5" spans="1:27" ht="33.75" customHeight="1" x14ac:dyDescent="0.25">
      <c r="A5" s="819"/>
      <c r="B5" s="822"/>
      <c r="C5" s="804" t="s">
        <v>9</v>
      </c>
      <c r="D5" s="805"/>
      <c r="E5" s="10" t="s">
        <v>10</v>
      </c>
      <c r="F5" s="806" t="s">
        <v>11</v>
      </c>
      <c r="G5" s="807"/>
      <c r="H5" s="807"/>
      <c r="I5" s="807"/>
      <c r="J5" s="808"/>
      <c r="K5" s="642" t="s">
        <v>12</v>
      </c>
      <c r="L5" s="643"/>
      <c r="M5" s="815"/>
      <c r="N5" s="816"/>
      <c r="O5" s="816"/>
      <c r="P5" s="816"/>
      <c r="Q5" s="816"/>
      <c r="R5" s="816"/>
      <c r="S5" s="816"/>
      <c r="T5" s="816"/>
      <c r="U5" s="816"/>
      <c r="V5" s="816"/>
      <c r="W5" s="817"/>
      <c r="X5" s="646"/>
      <c r="Y5" s="647"/>
      <c r="Z5" s="646"/>
      <c r="AA5" s="647"/>
    </row>
    <row r="6" spans="1:27" ht="15" customHeight="1" x14ac:dyDescent="0.25">
      <c r="A6" s="819"/>
      <c r="B6" s="822"/>
      <c r="C6" s="809" t="s">
        <v>11</v>
      </c>
      <c r="D6" s="12" t="s">
        <v>13</v>
      </c>
      <c r="E6" s="809" t="s">
        <v>11</v>
      </c>
      <c r="F6" s="837" t="s">
        <v>219</v>
      </c>
      <c r="G6" s="840" t="s">
        <v>13</v>
      </c>
      <c r="H6" s="841"/>
      <c r="I6" s="842"/>
      <c r="J6" s="626" t="s">
        <v>405</v>
      </c>
      <c r="K6" s="644"/>
      <c r="L6" s="645"/>
      <c r="M6" s="642" t="s">
        <v>11</v>
      </c>
      <c r="N6" s="643"/>
      <c r="O6" s="751" t="s">
        <v>14</v>
      </c>
      <c r="P6" s="752"/>
      <c r="Q6" s="752"/>
      <c r="R6" s="752"/>
      <c r="S6" s="753"/>
      <c r="T6" s="751" t="s">
        <v>15</v>
      </c>
      <c r="U6" s="752"/>
      <c r="V6" s="752"/>
      <c r="W6" s="737" t="s">
        <v>16</v>
      </c>
      <c r="X6" s="642" t="s">
        <v>11</v>
      </c>
      <c r="Y6" s="643"/>
      <c r="Z6" s="642" t="s">
        <v>17</v>
      </c>
      <c r="AA6" s="643"/>
    </row>
    <row r="7" spans="1:27" x14ac:dyDescent="0.25">
      <c r="A7" s="819"/>
      <c r="B7" s="822"/>
      <c r="C7" s="810"/>
      <c r="D7" s="830" t="s">
        <v>18</v>
      </c>
      <c r="E7" s="810"/>
      <c r="F7" s="838"/>
      <c r="G7" s="833" t="s">
        <v>5</v>
      </c>
      <c r="H7" s="835" t="s">
        <v>27</v>
      </c>
      <c r="I7" s="835" t="s">
        <v>28</v>
      </c>
      <c r="J7" s="626"/>
      <c r="K7" s="646"/>
      <c r="L7" s="647"/>
      <c r="M7" s="644"/>
      <c r="N7" s="645"/>
      <c r="O7" s="737" t="s">
        <v>19</v>
      </c>
      <c r="P7" s="737" t="s">
        <v>20</v>
      </c>
      <c r="Q7" s="737" t="s">
        <v>21</v>
      </c>
      <c r="R7" s="737" t="s">
        <v>22</v>
      </c>
      <c r="S7" s="737" t="s">
        <v>23</v>
      </c>
      <c r="T7" s="737" t="s">
        <v>24</v>
      </c>
      <c r="U7" s="737" t="s">
        <v>25</v>
      </c>
      <c r="V7" s="737" t="s">
        <v>26</v>
      </c>
      <c r="W7" s="738"/>
      <c r="X7" s="646"/>
      <c r="Y7" s="647"/>
      <c r="Z7" s="646"/>
      <c r="AA7" s="647"/>
    </row>
    <row r="8" spans="1:27" ht="22.5" customHeight="1" x14ac:dyDescent="0.25">
      <c r="A8" s="819"/>
      <c r="B8" s="822"/>
      <c r="C8" s="810"/>
      <c r="D8" s="831"/>
      <c r="E8" s="810"/>
      <c r="F8" s="839"/>
      <c r="G8" s="834"/>
      <c r="H8" s="836"/>
      <c r="I8" s="836"/>
      <c r="J8" s="626"/>
      <c r="K8" s="843" t="s">
        <v>29</v>
      </c>
      <c r="L8" s="844"/>
      <c r="M8" s="646"/>
      <c r="N8" s="647"/>
      <c r="O8" s="739"/>
      <c r="P8" s="739"/>
      <c r="Q8" s="739"/>
      <c r="R8" s="739"/>
      <c r="S8" s="739"/>
      <c r="T8" s="739"/>
      <c r="U8" s="739"/>
      <c r="V8" s="739"/>
      <c r="W8" s="739"/>
      <c r="X8" s="294" t="s">
        <v>30</v>
      </c>
      <c r="Y8" s="294" t="s">
        <v>31</v>
      </c>
      <c r="Z8" s="806" t="s">
        <v>13</v>
      </c>
      <c r="AA8" s="808"/>
    </row>
    <row r="9" spans="1:27" ht="22.5" x14ac:dyDescent="0.25">
      <c r="A9" s="820"/>
      <c r="B9" s="823"/>
      <c r="C9" s="811"/>
      <c r="D9" s="832"/>
      <c r="E9" s="811"/>
      <c r="F9" s="129"/>
      <c r="G9" s="626" t="s">
        <v>32</v>
      </c>
      <c r="H9" s="626"/>
      <c r="I9" s="626"/>
      <c r="J9" s="13" t="s">
        <v>33</v>
      </c>
      <c r="K9" s="294" t="s">
        <v>32</v>
      </c>
      <c r="L9" s="294" t="s">
        <v>33</v>
      </c>
      <c r="M9" s="14" t="s">
        <v>34</v>
      </c>
      <c r="N9" s="15" t="s">
        <v>35</v>
      </c>
      <c r="O9" s="806" t="s">
        <v>32</v>
      </c>
      <c r="P9" s="807"/>
      <c r="Q9" s="807"/>
      <c r="R9" s="807"/>
      <c r="S9" s="808"/>
      <c r="T9" s="806" t="s">
        <v>32</v>
      </c>
      <c r="U9" s="807"/>
      <c r="V9" s="807"/>
      <c r="W9" s="808"/>
      <c r="X9" s="13" t="s">
        <v>34</v>
      </c>
      <c r="Y9" s="16" t="s">
        <v>36</v>
      </c>
      <c r="Z9" s="13" t="s">
        <v>34</v>
      </c>
      <c r="AA9" s="294" t="s">
        <v>33</v>
      </c>
    </row>
    <row r="10" spans="1:27" x14ac:dyDescent="0.25">
      <c r="A10" s="17" t="s">
        <v>37</v>
      </c>
      <c r="B10" s="18" t="s">
        <v>39</v>
      </c>
      <c r="C10" s="18" t="s">
        <v>40</v>
      </c>
      <c r="D10" s="18" t="s">
        <v>41</v>
      </c>
      <c r="E10" s="18" t="s">
        <v>42</v>
      </c>
      <c r="F10" s="18" t="s">
        <v>43</v>
      </c>
      <c r="G10" s="18" t="s">
        <v>44</v>
      </c>
      <c r="H10" s="18" t="s">
        <v>45</v>
      </c>
      <c r="I10" s="18" t="s">
        <v>46</v>
      </c>
      <c r="J10" s="18" t="s">
        <v>47</v>
      </c>
      <c r="K10" s="18" t="s">
        <v>48</v>
      </c>
      <c r="L10" s="18" t="s">
        <v>49</v>
      </c>
      <c r="M10" s="18" t="s">
        <v>50</v>
      </c>
      <c r="N10" s="18" t="s">
        <v>51</v>
      </c>
      <c r="O10" s="18" t="s">
        <v>52</v>
      </c>
      <c r="P10" s="18" t="s">
        <v>53</v>
      </c>
      <c r="Q10" s="18" t="s">
        <v>54</v>
      </c>
      <c r="R10" s="18" t="s">
        <v>55</v>
      </c>
      <c r="S10" s="18" t="s">
        <v>56</v>
      </c>
      <c r="T10" s="18" t="s">
        <v>57</v>
      </c>
      <c r="U10" s="18" t="s">
        <v>58</v>
      </c>
      <c r="V10" s="18" t="s">
        <v>59</v>
      </c>
      <c r="W10" s="18" t="s">
        <v>60</v>
      </c>
      <c r="X10" s="18" t="s">
        <v>61</v>
      </c>
      <c r="Y10" s="18" t="s">
        <v>62</v>
      </c>
      <c r="Z10" s="18" t="s">
        <v>63</v>
      </c>
      <c r="AA10" s="18" t="s">
        <v>402</v>
      </c>
    </row>
    <row r="11" spans="1:27" ht="21" x14ac:dyDescent="0.25">
      <c r="A11" s="20" t="s">
        <v>64</v>
      </c>
      <c r="B11" s="22">
        <v>2603</v>
      </c>
      <c r="C11" s="21">
        <v>2153</v>
      </c>
      <c r="D11" s="21">
        <v>156</v>
      </c>
      <c r="E11" s="23">
        <v>450</v>
      </c>
      <c r="F11" s="23">
        <v>1752</v>
      </c>
      <c r="G11" s="22">
        <v>1559</v>
      </c>
      <c r="H11" s="21">
        <v>160</v>
      </c>
      <c r="I11" s="21">
        <v>33</v>
      </c>
      <c r="J11" s="24">
        <v>0.67306953515174794</v>
      </c>
      <c r="K11" s="21">
        <v>1710</v>
      </c>
      <c r="L11" s="25">
        <v>0.97602739726027399</v>
      </c>
      <c r="M11" s="21">
        <v>839</v>
      </c>
      <c r="N11" s="26">
        <v>0.3223203995389935</v>
      </c>
      <c r="O11" s="21">
        <v>196</v>
      </c>
      <c r="P11" s="21">
        <v>29</v>
      </c>
      <c r="Q11" s="21">
        <v>6</v>
      </c>
      <c r="R11" s="21">
        <v>8</v>
      </c>
      <c r="S11" s="21">
        <v>0</v>
      </c>
      <c r="T11" s="21">
        <v>63</v>
      </c>
      <c r="U11" s="21">
        <v>148</v>
      </c>
      <c r="V11" s="21">
        <v>35</v>
      </c>
      <c r="W11" s="21">
        <v>354</v>
      </c>
      <c r="X11" s="27">
        <v>2591</v>
      </c>
      <c r="Y11" s="28">
        <v>0.99538993469074144</v>
      </c>
      <c r="Z11" s="22">
        <v>12</v>
      </c>
      <c r="AA11" s="295">
        <v>4.6100653092585476E-3</v>
      </c>
    </row>
    <row r="12" spans="1:27" ht="42" x14ac:dyDescent="0.25">
      <c r="A12" s="34" t="s">
        <v>399</v>
      </c>
      <c r="B12" s="22">
        <v>2381</v>
      </c>
      <c r="C12" s="21">
        <v>1969</v>
      </c>
      <c r="D12" s="21">
        <v>151</v>
      </c>
      <c r="E12" s="23">
        <v>412</v>
      </c>
      <c r="F12" s="23">
        <v>1582</v>
      </c>
      <c r="G12" s="22">
        <v>1389</v>
      </c>
      <c r="H12" s="21">
        <v>160</v>
      </c>
      <c r="I12" s="21">
        <v>33</v>
      </c>
      <c r="J12" s="24">
        <v>0.6644267114657707</v>
      </c>
      <c r="K12" s="21">
        <v>1547</v>
      </c>
      <c r="L12" s="25">
        <v>0.97787610619469023</v>
      </c>
      <c r="M12" s="21">
        <v>788</v>
      </c>
      <c r="N12" s="26">
        <v>0.33095338093238136</v>
      </c>
      <c r="O12" s="21">
        <v>189</v>
      </c>
      <c r="P12" s="21">
        <v>26</v>
      </c>
      <c r="Q12" s="21">
        <v>6</v>
      </c>
      <c r="R12" s="21">
        <v>8</v>
      </c>
      <c r="S12" s="21">
        <v>0</v>
      </c>
      <c r="T12" s="21">
        <v>63</v>
      </c>
      <c r="U12" s="21">
        <v>141</v>
      </c>
      <c r="V12" s="21">
        <v>35</v>
      </c>
      <c r="W12" s="21">
        <v>320</v>
      </c>
      <c r="X12" s="21">
        <v>2370</v>
      </c>
      <c r="Y12" s="28">
        <v>0.99538009239815206</v>
      </c>
      <c r="Z12" s="22">
        <v>11</v>
      </c>
      <c r="AA12" s="295">
        <v>4.6199076018479633E-3</v>
      </c>
    </row>
    <row r="13" spans="1:27" ht="21" x14ac:dyDescent="0.25">
      <c r="A13" s="35" t="s">
        <v>400</v>
      </c>
      <c r="B13" s="22">
        <v>105</v>
      </c>
      <c r="C13" s="21">
        <v>89</v>
      </c>
      <c r="D13" s="21">
        <v>5</v>
      </c>
      <c r="E13" s="23">
        <v>16</v>
      </c>
      <c r="F13" s="23">
        <v>78</v>
      </c>
      <c r="G13" s="22">
        <v>78</v>
      </c>
      <c r="H13" s="21">
        <v>0</v>
      </c>
      <c r="I13" s="21">
        <v>0</v>
      </c>
      <c r="J13" s="24">
        <v>0.74285714285714288</v>
      </c>
      <c r="K13" s="21">
        <v>77</v>
      </c>
      <c r="L13" s="25">
        <v>0.98717948717948723</v>
      </c>
      <c r="M13" s="21">
        <v>27</v>
      </c>
      <c r="N13" s="26">
        <v>0.25714285714285712</v>
      </c>
      <c r="O13" s="21">
        <v>4</v>
      </c>
      <c r="P13" s="21">
        <v>2</v>
      </c>
      <c r="Q13" s="21">
        <v>0</v>
      </c>
      <c r="R13" s="21">
        <v>0</v>
      </c>
      <c r="S13" s="21">
        <v>0</v>
      </c>
      <c r="T13" s="21">
        <v>0</v>
      </c>
      <c r="U13" s="21">
        <v>7</v>
      </c>
      <c r="V13" s="21">
        <v>0</v>
      </c>
      <c r="W13" s="21">
        <v>14</v>
      </c>
      <c r="X13" s="21">
        <v>105</v>
      </c>
      <c r="Y13" s="28">
        <v>1</v>
      </c>
      <c r="Z13" s="22">
        <v>0</v>
      </c>
      <c r="AA13" s="295">
        <v>0</v>
      </c>
    </row>
    <row r="14" spans="1:27" x14ac:dyDescent="0.25">
      <c r="A14" s="35" t="s">
        <v>401</v>
      </c>
      <c r="B14" s="22">
        <v>117</v>
      </c>
      <c r="C14" s="21">
        <v>95</v>
      </c>
      <c r="D14" s="21">
        <v>0</v>
      </c>
      <c r="E14" s="23">
        <v>22</v>
      </c>
      <c r="F14" s="23">
        <v>92</v>
      </c>
      <c r="G14" s="22">
        <v>92</v>
      </c>
      <c r="H14" s="21">
        <v>0</v>
      </c>
      <c r="I14" s="21">
        <v>0</v>
      </c>
      <c r="J14" s="24">
        <v>0.78632478632478631</v>
      </c>
      <c r="K14" s="21">
        <v>86</v>
      </c>
      <c r="L14" s="25">
        <v>0.93478260869565222</v>
      </c>
      <c r="M14" s="21">
        <v>24</v>
      </c>
      <c r="N14" s="26">
        <v>0.20512820512820512</v>
      </c>
      <c r="O14" s="21">
        <v>3</v>
      </c>
      <c r="P14" s="21">
        <v>1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20</v>
      </c>
      <c r="X14" s="21">
        <v>116</v>
      </c>
      <c r="Y14" s="28">
        <v>0.99145299145299148</v>
      </c>
      <c r="Z14" s="22">
        <v>1</v>
      </c>
      <c r="AA14" s="295">
        <v>8.5470085470085479E-3</v>
      </c>
    </row>
    <row r="15" spans="1:27" x14ac:dyDescent="0.25">
      <c r="A15" s="29" t="s">
        <v>65</v>
      </c>
      <c r="B15" s="31">
        <v>2394</v>
      </c>
      <c r="C15" s="30">
        <v>1999</v>
      </c>
      <c r="D15" s="30">
        <v>152</v>
      </c>
      <c r="E15" s="32">
        <v>395</v>
      </c>
      <c r="F15" s="23">
        <v>1634</v>
      </c>
      <c r="G15" s="31">
        <v>1441</v>
      </c>
      <c r="H15" s="30">
        <v>160</v>
      </c>
      <c r="I15" s="30">
        <v>33</v>
      </c>
      <c r="J15" s="24">
        <v>0.68253968253968256</v>
      </c>
      <c r="K15" s="296">
        <v>1598</v>
      </c>
      <c r="L15" s="25">
        <v>0.97796817625458998</v>
      </c>
      <c r="M15" s="33">
        <v>754</v>
      </c>
      <c r="N15" s="26">
        <v>0.31495405179615704</v>
      </c>
      <c r="O15" s="30">
        <v>190</v>
      </c>
      <c r="P15" s="30">
        <v>29</v>
      </c>
      <c r="Q15" s="30">
        <v>2</v>
      </c>
      <c r="R15" s="30">
        <v>6</v>
      </c>
      <c r="S15" s="30">
        <v>0</v>
      </c>
      <c r="T15" s="30">
        <v>21</v>
      </c>
      <c r="U15" s="30">
        <v>148</v>
      </c>
      <c r="V15" s="30">
        <v>35</v>
      </c>
      <c r="W15" s="30">
        <v>323</v>
      </c>
      <c r="X15" s="27">
        <v>2388</v>
      </c>
      <c r="Y15" s="28">
        <v>0.99749373433583954</v>
      </c>
      <c r="Z15" s="31">
        <v>6</v>
      </c>
      <c r="AA15" s="295">
        <v>2.5062656641604009E-3</v>
      </c>
    </row>
    <row r="16" spans="1:27" x14ac:dyDescent="0.25">
      <c r="A16" s="34" t="s">
        <v>66</v>
      </c>
      <c r="B16" s="22">
        <v>2172</v>
      </c>
      <c r="C16" s="21">
        <v>1815</v>
      </c>
      <c r="D16" s="21">
        <v>147</v>
      </c>
      <c r="E16" s="23">
        <v>357</v>
      </c>
      <c r="F16" s="254">
        <v>1464</v>
      </c>
      <c r="G16" s="252">
        <v>1271</v>
      </c>
      <c r="H16" s="253">
        <v>160</v>
      </c>
      <c r="I16" s="21">
        <v>33</v>
      </c>
      <c r="J16" s="24">
        <v>0.67403314917127077</v>
      </c>
      <c r="K16" s="252">
        <v>1435</v>
      </c>
      <c r="L16" s="25">
        <v>0.98019125683060104</v>
      </c>
      <c r="M16" s="33">
        <v>703</v>
      </c>
      <c r="N16" s="26">
        <v>0.32366482504604049</v>
      </c>
      <c r="O16" s="21">
        <v>183</v>
      </c>
      <c r="P16" s="21">
        <v>26</v>
      </c>
      <c r="Q16" s="21">
        <v>2</v>
      </c>
      <c r="R16" s="21">
        <v>6</v>
      </c>
      <c r="S16" s="21">
        <v>0</v>
      </c>
      <c r="T16" s="21">
        <v>21</v>
      </c>
      <c r="U16" s="21">
        <v>141</v>
      </c>
      <c r="V16" s="21">
        <v>35</v>
      </c>
      <c r="W16" s="21">
        <v>289</v>
      </c>
      <c r="X16" s="27">
        <v>2167</v>
      </c>
      <c r="Y16" s="28">
        <v>0.99769797421731121</v>
      </c>
      <c r="Z16" s="22">
        <v>5</v>
      </c>
      <c r="AA16" s="295">
        <v>2.3020257826887663E-3</v>
      </c>
    </row>
    <row r="17" spans="1:27" x14ac:dyDescent="0.25">
      <c r="A17" s="35" t="s">
        <v>67</v>
      </c>
      <c r="B17" s="31">
        <v>105</v>
      </c>
      <c r="C17" s="30">
        <v>89</v>
      </c>
      <c r="D17" s="30">
        <v>5</v>
      </c>
      <c r="E17" s="32">
        <v>16</v>
      </c>
      <c r="F17" s="23">
        <v>78</v>
      </c>
      <c r="G17" s="31">
        <v>78</v>
      </c>
      <c r="H17" s="30">
        <v>0</v>
      </c>
      <c r="I17" s="30">
        <v>0</v>
      </c>
      <c r="J17" s="24">
        <v>0.74285714285714288</v>
      </c>
      <c r="K17" s="30">
        <v>77</v>
      </c>
      <c r="L17" s="25">
        <v>0.98717948717948723</v>
      </c>
      <c r="M17" s="33">
        <v>27</v>
      </c>
      <c r="N17" s="26">
        <v>0.25714285714285712</v>
      </c>
      <c r="O17" s="30">
        <v>4</v>
      </c>
      <c r="P17" s="30">
        <v>2</v>
      </c>
      <c r="Q17" s="30">
        <v>0</v>
      </c>
      <c r="R17" s="30">
        <v>0</v>
      </c>
      <c r="S17" s="30">
        <v>0</v>
      </c>
      <c r="T17" s="30">
        <v>0</v>
      </c>
      <c r="U17" s="30">
        <v>7</v>
      </c>
      <c r="V17" s="30">
        <v>0</v>
      </c>
      <c r="W17" s="30">
        <v>14</v>
      </c>
      <c r="X17" s="27">
        <v>105</v>
      </c>
      <c r="Y17" s="28">
        <v>1</v>
      </c>
      <c r="Z17" s="31">
        <v>0</v>
      </c>
      <c r="AA17" s="295">
        <v>0</v>
      </c>
    </row>
    <row r="18" spans="1:27" x14ac:dyDescent="0.25">
      <c r="A18" s="35" t="s">
        <v>68</v>
      </c>
      <c r="B18" s="31">
        <v>117</v>
      </c>
      <c r="C18" s="30">
        <v>95</v>
      </c>
      <c r="D18" s="30">
        <v>0</v>
      </c>
      <c r="E18" s="32">
        <v>22</v>
      </c>
      <c r="F18" s="23">
        <v>92</v>
      </c>
      <c r="G18" s="31">
        <v>92</v>
      </c>
      <c r="H18" s="30">
        <v>0</v>
      </c>
      <c r="I18" s="30">
        <v>0</v>
      </c>
      <c r="J18" s="24">
        <v>0.78632478632478631</v>
      </c>
      <c r="K18" s="30">
        <v>86</v>
      </c>
      <c r="L18" s="25">
        <v>0.93478260869565222</v>
      </c>
      <c r="M18" s="33">
        <v>24</v>
      </c>
      <c r="N18" s="26">
        <v>0.20512820512820512</v>
      </c>
      <c r="O18" s="30">
        <v>3</v>
      </c>
      <c r="P18" s="30">
        <v>1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20</v>
      </c>
      <c r="X18" s="27">
        <v>116</v>
      </c>
      <c r="Y18" s="28">
        <v>0.99145299145299148</v>
      </c>
      <c r="Z18" s="31">
        <v>1</v>
      </c>
      <c r="AA18" s="295">
        <v>8.5470085470085479E-3</v>
      </c>
    </row>
    <row r="19" spans="1:27" x14ac:dyDescent="0.25">
      <c r="A19" s="29" t="s">
        <v>69</v>
      </c>
      <c r="B19" s="31">
        <v>141</v>
      </c>
      <c r="C19" s="30">
        <v>86</v>
      </c>
      <c r="D19" s="30">
        <v>4</v>
      </c>
      <c r="E19" s="32">
        <v>55</v>
      </c>
      <c r="F19" s="23">
        <v>76</v>
      </c>
      <c r="G19" s="31">
        <v>76</v>
      </c>
      <c r="H19" s="30">
        <v>0</v>
      </c>
      <c r="I19" s="30">
        <v>0</v>
      </c>
      <c r="J19" s="24">
        <v>0.53900709219858156</v>
      </c>
      <c r="K19" s="30">
        <v>70</v>
      </c>
      <c r="L19" s="25">
        <v>0.92105263157894735</v>
      </c>
      <c r="M19" s="33">
        <v>59</v>
      </c>
      <c r="N19" s="26">
        <v>0.41843971631205673</v>
      </c>
      <c r="O19" s="30">
        <v>6</v>
      </c>
      <c r="P19" s="30">
        <v>0</v>
      </c>
      <c r="Q19" s="30">
        <v>3</v>
      </c>
      <c r="R19" s="30">
        <v>1</v>
      </c>
      <c r="S19" s="30">
        <v>0</v>
      </c>
      <c r="T19" s="30">
        <v>30</v>
      </c>
      <c r="U19" s="30">
        <v>0</v>
      </c>
      <c r="V19" s="30">
        <v>0</v>
      </c>
      <c r="W19" s="30">
        <v>19</v>
      </c>
      <c r="X19" s="27">
        <v>135</v>
      </c>
      <c r="Y19" s="28">
        <v>0.95744680851063835</v>
      </c>
      <c r="Z19" s="31">
        <v>6</v>
      </c>
      <c r="AA19" s="295">
        <v>4.2553191489361701E-2</v>
      </c>
    </row>
    <row r="20" spans="1:27" x14ac:dyDescent="0.25">
      <c r="A20" s="29" t="s">
        <v>70</v>
      </c>
      <c r="B20" s="22">
        <v>68</v>
      </c>
      <c r="C20" s="21">
        <v>68</v>
      </c>
      <c r="D20" s="21">
        <v>0</v>
      </c>
      <c r="E20" s="23">
        <v>0</v>
      </c>
      <c r="F20" s="23">
        <v>42</v>
      </c>
      <c r="G20" s="22">
        <v>42</v>
      </c>
      <c r="H20" s="21">
        <v>0</v>
      </c>
      <c r="I20" s="21">
        <v>0</v>
      </c>
      <c r="J20" s="24">
        <v>0.61764705882352944</v>
      </c>
      <c r="K20" s="21">
        <v>42</v>
      </c>
      <c r="L20" s="25">
        <v>1</v>
      </c>
      <c r="M20" s="33">
        <v>26</v>
      </c>
      <c r="N20" s="26">
        <v>0.38235294117647056</v>
      </c>
      <c r="O20" s="21">
        <v>0</v>
      </c>
      <c r="P20" s="21">
        <v>0</v>
      </c>
      <c r="Q20" s="21">
        <v>1</v>
      </c>
      <c r="R20" s="21">
        <v>1</v>
      </c>
      <c r="S20" s="21">
        <v>0</v>
      </c>
      <c r="T20" s="21">
        <v>12</v>
      </c>
      <c r="U20" s="21">
        <v>0</v>
      </c>
      <c r="V20" s="21">
        <v>0</v>
      </c>
      <c r="W20" s="21">
        <v>12</v>
      </c>
      <c r="X20" s="27">
        <v>68</v>
      </c>
      <c r="Y20" s="28">
        <v>1</v>
      </c>
      <c r="Z20" s="22">
        <v>0</v>
      </c>
      <c r="AA20" s="295">
        <v>0</v>
      </c>
    </row>
    <row r="21" spans="1:27" ht="22.5" x14ac:dyDescent="0.25">
      <c r="A21" s="40" t="s">
        <v>105</v>
      </c>
      <c r="B21" s="42">
        <v>9</v>
      </c>
      <c r="C21" s="62" t="s">
        <v>46</v>
      </c>
      <c r="D21" s="62"/>
      <c r="E21" s="44"/>
      <c r="F21" s="23">
        <v>0</v>
      </c>
      <c r="G21" s="45"/>
      <c r="H21" s="47"/>
      <c r="I21" s="47"/>
      <c r="J21" s="24">
        <v>0</v>
      </c>
      <c r="K21" s="63"/>
      <c r="L21" s="25">
        <v>0</v>
      </c>
      <c r="M21" s="33">
        <v>9</v>
      </c>
      <c r="N21" s="26">
        <v>1</v>
      </c>
      <c r="O21" s="47"/>
      <c r="P21" s="47"/>
      <c r="Q21" s="47"/>
      <c r="R21" s="47"/>
      <c r="S21" s="47"/>
      <c r="T21" s="47"/>
      <c r="U21" s="47">
        <v>9</v>
      </c>
      <c r="V21" s="47"/>
      <c r="W21" s="47"/>
      <c r="X21" s="27">
        <v>9</v>
      </c>
      <c r="Y21" s="28">
        <v>1</v>
      </c>
      <c r="Z21" s="48"/>
      <c r="AA21" s="39"/>
    </row>
    <row r="22" spans="1:27" ht="22.5" x14ac:dyDescent="0.25">
      <c r="A22" s="50" t="s">
        <v>106</v>
      </c>
      <c r="B22" s="42">
        <v>13</v>
      </c>
      <c r="C22" s="62" t="s">
        <v>50</v>
      </c>
      <c r="D22" s="62"/>
      <c r="E22" s="44"/>
      <c r="F22" s="23">
        <v>5</v>
      </c>
      <c r="G22" s="45">
        <v>5</v>
      </c>
      <c r="H22" s="47"/>
      <c r="I22" s="47"/>
      <c r="J22" s="24">
        <v>0.38461538461538464</v>
      </c>
      <c r="K22" s="63">
        <v>5</v>
      </c>
      <c r="L22" s="25">
        <v>1</v>
      </c>
      <c r="M22" s="33">
        <v>8</v>
      </c>
      <c r="N22" s="26">
        <v>0.61538461538461542</v>
      </c>
      <c r="O22" s="47">
        <v>2</v>
      </c>
      <c r="P22" s="47"/>
      <c r="Q22" s="47"/>
      <c r="R22" s="47"/>
      <c r="S22" s="47"/>
      <c r="T22" s="47">
        <v>2</v>
      </c>
      <c r="U22" s="47"/>
      <c r="V22" s="47">
        <v>4</v>
      </c>
      <c r="W22" s="47"/>
      <c r="X22" s="27">
        <v>13</v>
      </c>
      <c r="Y22" s="28">
        <v>1</v>
      </c>
      <c r="Z22" s="48"/>
      <c r="AA22" s="39"/>
    </row>
    <row r="23" spans="1:27" x14ac:dyDescent="0.25">
      <c r="A23" s="50" t="s">
        <v>107</v>
      </c>
      <c r="B23" s="42">
        <v>11</v>
      </c>
      <c r="C23" s="62" t="s">
        <v>48</v>
      </c>
      <c r="D23" s="62" t="s">
        <v>38</v>
      </c>
      <c r="E23" s="44"/>
      <c r="F23" s="23">
        <v>9</v>
      </c>
      <c r="G23" s="45">
        <v>9</v>
      </c>
      <c r="H23" s="47"/>
      <c r="I23" s="47"/>
      <c r="J23" s="24">
        <v>0.81818181818181823</v>
      </c>
      <c r="K23" s="63">
        <v>9</v>
      </c>
      <c r="L23" s="25">
        <v>1</v>
      </c>
      <c r="M23" s="33">
        <v>2</v>
      </c>
      <c r="N23" s="26">
        <v>0.18181818181818182</v>
      </c>
      <c r="O23" s="47">
        <v>1</v>
      </c>
      <c r="P23" s="47">
        <v>1</v>
      </c>
      <c r="Q23" s="47"/>
      <c r="R23" s="47"/>
      <c r="S23" s="47"/>
      <c r="T23" s="47"/>
      <c r="U23" s="47"/>
      <c r="V23" s="47"/>
      <c r="W23" s="47"/>
      <c r="X23" s="27">
        <v>11</v>
      </c>
      <c r="Y23" s="28">
        <v>1</v>
      </c>
      <c r="Z23" s="48"/>
      <c r="AA23" s="39"/>
    </row>
    <row r="24" spans="1:27" ht="22.5" x14ac:dyDescent="0.25">
      <c r="A24" s="102" t="s">
        <v>107</v>
      </c>
      <c r="B24" s="42">
        <v>4</v>
      </c>
      <c r="C24" s="41">
        <v>4</v>
      </c>
      <c r="D24" s="41"/>
      <c r="E24" s="55"/>
      <c r="F24" s="23">
        <v>4</v>
      </c>
      <c r="G24" s="56">
        <v>4</v>
      </c>
      <c r="H24" s="41"/>
      <c r="I24" s="41"/>
      <c r="J24" s="24">
        <v>1</v>
      </c>
      <c r="K24" s="41">
        <v>4</v>
      </c>
      <c r="L24" s="25">
        <v>1</v>
      </c>
      <c r="M24" s="33">
        <v>0</v>
      </c>
      <c r="N24" s="26">
        <v>0</v>
      </c>
      <c r="O24" s="41"/>
      <c r="P24" s="41"/>
      <c r="Q24" s="41"/>
      <c r="R24" s="41"/>
      <c r="S24" s="41"/>
      <c r="T24" s="41"/>
      <c r="U24" s="41"/>
      <c r="V24" s="41"/>
      <c r="W24" s="41"/>
      <c r="X24" s="27">
        <v>4</v>
      </c>
      <c r="Y24" s="28">
        <v>1</v>
      </c>
      <c r="Z24" s="57"/>
      <c r="AA24" s="39"/>
    </row>
    <row r="25" spans="1:27" x14ac:dyDescent="0.25">
      <c r="A25" s="106" t="s">
        <v>107</v>
      </c>
      <c r="B25" s="42">
        <v>9</v>
      </c>
      <c r="C25" s="41">
        <v>7</v>
      </c>
      <c r="D25" s="41"/>
      <c r="E25" s="55">
        <v>2</v>
      </c>
      <c r="F25" s="23">
        <v>7</v>
      </c>
      <c r="G25" s="56">
        <v>7</v>
      </c>
      <c r="H25" s="41"/>
      <c r="I25" s="41"/>
      <c r="J25" s="24">
        <v>0.77777777777777779</v>
      </c>
      <c r="K25" s="41">
        <v>7</v>
      </c>
      <c r="L25" s="25">
        <v>1</v>
      </c>
      <c r="M25" s="33">
        <v>2</v>
      </c>
      <c r="N25" s="26">
        <v>0.22222222222222221</v>
      </c>
      <c r="O25" s="41">
        <v>1</v>
      </c>
      <c r="P25" s="41"/>
      <c r="Q25" s="41"/>
      <c r="R25" s="41"/>
      <c r="S25" s="41"/>
      <c r="T25" s="41"/>
      <c r="U25" s="41"/>
      <c r="V25" s="41"/>
      <c r="W25" s="41">
        <v>1</v>
      </c>
      <c r="X25" s="27">
        <v>9</v>
      </c>
      <c r="Y25" s="28">
        <v>1</v>
      </c>
      <c r="Z25" s="57"/>
      <c r="AA25" s="39"/>
    </row>
    <row r="26" spans="1:27" ht="33.75" x14ac:dyDescent="0.25">
      <c r="A26" s="64" t="s">
        <v>108</v>
      </c>
      <c r="B26" s="42">
        <v>22</v>
      </c>
      <c r="C26" s="62" t="s">
        <v>56</v>
      </c>
      <c r="D26" s="62" t="s">
        <v>39</v>
      </c>
      <c r="E26" s="44" t="s">
        <v>40</v>
      </c>
      <c r="F26" s="23">
        <v>2</v>
      </c>
      <c r="G26" s="45">
        <v>2</v>
      </c>
      <c r="H26" s="47"/>
      <c r="I26" s="47"/>
      <c r="J26" s="24">
        <v>9.0909090909090912E-2</v>
      </c>
      <c r="K26" s="63">
        <v>2</v>
      </c>
      <c r="L26" s="25">
        <v>1</v>
      </c>
      <c r="M26" s="33">
        <v>20</v>
      </c>
      <c r="N26" s="26">
        <v>0.90909090909090906</v>
      </c>
      <c r="O26" s="47"/>
      <c r="P26" s="47">
        <v>1</v>
      </c>
      <c r="Q26" s="47"/>
      <c r="R26" s="47">
        <v>1</v>
      </c>
      <c r="S26" s="47"/>
      <c r="T26" s="47"/>
      <c r="U26" s="47">
        <v>14</v>
      </c>
      <c r="V26" s="47"/>
      <c r="W26" s="47">
        <v>4</v>
      </c>
      <c r="X26" s="27">
        <v>22</v>
      </c>
      <c r="Y26" s="28">
        <v>1</v>
      </c>
      <c r="Z26" s="48"/>
      <c r="AA26" s="39"/>
    </row>
    <row r="27" spans="1:27" ht="45" x14ac:dyDescent="0.25">
      <c r="A27" s="50" t="s">
        <v>110</v>
      </c>
      <c r="B27" s="42">
        <v>13</v>
      </c>
      <c r="C27" s="62" t="s">
        <v>50</v>
      </c>
      <c r="D27" s="62"/>
      <c r="E27" s="44"/>
      <c r="F27" s="23">
        <v>9</v>
      </c>
      <c r="G27" s="45">
        <v>9</v>
      </c>
      <c r="H27" s="47"/>
      <c r="I27" s="47"/>
      <c r="J27" s="24">
        <v>0.69230769230769229</v>
      </c>
      <c r="K27" s="63">
        <v>9</v>
      </c>
      <c r="L27" s="25">
        <v>1</v>
      </c>
      <c r="M27" s="33">
        <v>4</v>
      </c>
      <c r="N27" s="26">
        <v>0.30769230769230771</v>
      </c>
      <c r="O27" s="47"/>
      <c r="P27" s="47"/>
      <c r="Q27" s="47"/>
      <c r="R27" s="47"/>
      <c r="S27" s="47"/>
      <c r="T27" s="47">
        <v>1</v>
      </c>
      <c r="U27" s="47"/>
      <c r="V27" s="47">
        <v>3</v>
      </c>
      <c r="W27" s="47"/>
      <c r="X27" s="27">
        <v>13</v>
      </c>
      <c r="Y27" s="28">
        <v>1</v>
      </c>
      <c r="Z27" s="48"/>
      <c r="AA27" s="39"/>
    </row>
    <row r="28" spans="1:27" ht="45" x14ac:dyDescent="0.25">
      <c r="A28" s="64" t="s">
        <v>109</v>
      </c>
      <c r="B28" s="42">
        <v>15</v>
      </c>
      <c r="C28" s="62" t="s">
        <v>52</v>
      </c>
      <c r="D28" s="62"/>
      <c r="E28" s="44"/>
      <c r="F28" s="23">
        <v>1</v>
      </c>
      <c r="G28" s="45">
        <v>1</v>
      </c>
      <c r="H28" s="47"/>
      <c r="I28" s="47"/>
      <c r="J28" s="24">
        <v>6.6666666666666666E-2</v>
      </c>
      <c r="K28" s="63">
        <v>1</v>
      </c>
      <c r="L28" s="25">
        <v>1</v>
      </c>
      <c r="M28" s="33">
        <v>14</v>
      </c>
      <c r="N28" s="26">
        <v>0.93333333333333335</v>
      </c>
      <c r="O28" s="47"/>
      <c r="P28" s="47">
        <v>1</v>
      </c>
      <c r="Q28" s="47"/>
      <c r="R28" s="47"/>
      <c r="S28" s="47"/>
      <c r="T28" s="47"/>
      <c r="U28" s="47">
        <v>12</v>
      </c>
      <c r="V28" s="47"/>
      <c r="W28" s="47">
        <v>1</v>
      </c>
      <c r="X28" s="27">
        <v>15</v>
      </c>
      <c r="Y28" s="28">
        <v>1</v>
      </c>
      <c r="Z28" s="48"/>
      <c r="AA28" s="39"/>
    </row>
    <row r="29" spans="1:27" ht="33.75" x14ac:dyDescent="0.25">
      <c r="A29" s="281" t="s">
        <v>196</v>
      </c>
      <c r="B29" s="42">
        <v>8</v>
      </c>
      <c r="C29" s="41">
        <v>7</v>
      </c>
      <c r="D29" s="41"/>
      <c r="E29" s="55">
        <v>1</v>
      </c>
      <c r="F29" s="23">
        <v>7</v>
      </c>
      <c r="G29" s="56">
        <v>7</v>
      </c>
      <c r="H29" s="41"/>
      <c r="I29" s="41"/>
      <c r="J29" s="24">
        <v>0.875</v>
      </c>
      <c r="K29" s="41">
        <v>6</v>
      </c>
      <c r="L29" s="25">
        <v>0.8571428571428571</v>
      </c>
      <c r="M29" s="33">
        <v>1</v>
      </c>
      <c r="N29" s="26">
        <v>0.125</v>
      </c>
      <c r="O29" s="41">
        <v>1</v>
      </c>
      <c r="P29" s="41"/>
      <c r="Q29" s="41"/>
      <c r="R29" s="41"/>
      <c r="S29" s="41"/>
      <c r="T29" s="41"/>
      <c r="U29" s="41"/>
      <c r="V29" s="41"/>
      <c r="W29" s="41"/>
      <c r="X29" s="27">
        <v>8</v>
      </c>
      <c r="Y29" s="28">
        <v>1</v>
      </c>
      <c r="Z29" s="57"/>
      <c r="AA29" s="39"/>
    </row>
    <row r="30" spans="1:27" ht="33.75" x14ac:dyDescent="0.25">
      <c r="A30" s="50" t="s">
        <v>111</v>
      </c>
      <c r="B30" s="42">
        <v>5</v>
      </c>
      <c r="C30" s="62" t="s">
        <v>42</v>
      </c>
      <c r="D30" s="62"/>
      <c r="E30" s="44"/>
      <c r="F30" s="23">
        <v>4</v>
      </c>
      <c r="G30" s="45">
        <v>4</v>
      </c>
      <c r="H30" s="47"/>
      <c r="I30" s="47"/>
      <c r="J30" s="24">
        <v>0.8</v>
      </c>
      <c r="K30" s="63">
        <v>4</v>
      </c>
      <c r="L30" s="25">
        <v>1</v>
      </c>
      <c r="M30" s="33">
        <v>1</v>
      </c>
      <c r="N30" s="26">
        <v>0.2</v>
      </c>
      <c r="O30" s="47"/>
      <c r="P30" s="47">
        <v>1</v>
      </c>
      <c r="Q30" s="47"/>
      <c r="R30" s="47"/>
      <c r="S30" s="47"/>
      <c r="T30" s="47"/>
      <c r="U30" s="47"/>
      <c r="V30" s="47"/>
      <c r="W30" s="47"/>
      <c r="X30" s="27">
        <v>5</v>
      </c>
      <c r="Y30" s="28">
        <v>1</v>
      </c>
      <c r="Z30" s="48"/>
      <c r="AA30" s="39"/>
    </row>
    <row r="31" spans="1:27" x14ac:dyDescent="0.25">
      <c r="A31" s="70" t="s">
        <v>171</v>
      </c>
      <c r="B31" s="42">
        <v>32</v>
      </c>
      <c r="C31" s="62" t="s">
        <v>172</v>
      </c>
      <c r="D31" s="62" t="s">
        <v>38</v>
      </c>
      <c r="E31" s="44"/>
      <c r="F31" s="23">
        <v>17</v>
      </c>
      <c r="G31" s="45">
        <v>17</v>
      </c>
      <c r="H31" s="47"/>
      <c r="I31" s="47"/>
      <c r="J31" s="24">
        <v>0.53125</v>
      </c>
      <c r="K31" s="63">
        <v>17</v>
      </c>
      <c r="L31" s="25">
        <v>1</v>
      </c>
      <c r="M31" s="33">
        <v>15</v>
      </c>
      <c r="N31" s="26">
        <v>0.46875</v>
      </c>
      <c r="O31" s="47">
        <v>2</v>
      </c>
      <c r="P31" s="47"/>
      <c r="Q31" s="47"/>
      <c r="R31" s="47"/>
      <c r="S31" s="47"/>
      <c r="T31" s="47"/>
      <c r="U31" s="47">
        <v>2</v>
      </c>
      <c r="V31" s="47">
        <v>3</v>
      </c>
      <c r="W31" s="47">
        <v>8</v>
      </c>
      <c r="X31" s="27">
        <v>32</v>
      </c>
      <c r="Y31" s="28">
        <v>1</v>
      </c>
      <c r="Z31" s="90"/>
      <c r="AA31" s="39"/>
    </row>
    <row r="32" spans="1:27" ht="33.75" x14ac:dyDescent="0.25">
      <c r="A32" s="70" t="s">
        <v>173</v>
      </c>
      <c r="B32" s="42">
        <v>20</v>
      </c>
      <c r="C32" s="62" t="s">
        <v>57</v>
      </c>
      <c r="D32" s="62" t="s">
        <v>38</v>
      </c>
      <c r="E32" s="44"/>
      <c r="F32" s="23">
        <v>6</v>
      </c>
      <c r="G32" s="45">
        <v>6</v>
      </c>
      <c r="H32" s="47"/>
      <c r="I32" s="47"/>
      <c r="J32" s="24">
        <v>0.3</v>
      </c>
      <c r="K32" s="63">
        <v>6</v>
      </c>
      <c r="L32" s="25">
        <v>1</v>
      </c>
      <c r="M32" s="33">
        <v>13</v>
      </c>
      <c r="N32" s="26">
        <v>0.65</v>
      </c>
      <c r="O32" s="47">
        <v>2</v>
      </c>
      <c r="P32" s="47"/>
      <c r="Q32" s="47"/>
      <c r="R32" s="47"/>
      <c r="S32" s="47"/>
      <c r="T32" s="47"/>
      <c r="U32" s="47">
        <v>2</v>
      </c>
      <c r="V32" s="47">
        <v>1</v>
      </c>
      <c r="W32" s="47">
        <v>8</v>
      </c>
      <c r="X32" s="27">
        <v>19</v>
      </c>
      <c r="Y32" s="28">
        <v>0.95</v>
      </c>
      <c r="Z32" s="90">
        <v>1</v>
      </c>
      <c r="AA32" s="39"/>
    </row>
    <row r="33" spans="1:28" x14ac:dyDescent="0.25">
      <c r="A33" s="50" t="s">
        <v>78</v>
      </c>
      <c r="B33" s="42">
        <v>22</v>
      </c>
      <c r="C33" s="43" t="s">
        <v>59</v>
      </c>
      <c r="D33" s="43"/>
      <c r="E33" s="44"/>
      <c r="F33" s="23">
        <v>12</v>
      </c>
      <c r="G33" s="45">
        <v>12</v>
      </c>
      <c r="H33" s="53"/>
      <c r="I33" s="53"/>
      <c r="J33" s="24">
        <v>0.54545454545454541</v>
      </c>
      <c r="K33" s="46">
        <v>11</v>
      </c>
      <c r="L33" s="25">
        <v>0.91666666666666663</v>
      </c>
      <c r="M33" s="33">
        <v>10</v>
      </c>
      <c r="N33" s="26">
        <v>0.45454545454545453</v>
      </c>
      <c r="O33" s="47">
        <v>5</v>
      </c>
      <c r="P33" s="47"/>
      <c r="Q33" s="47"/>
      <c r="R33" s="47"/>
      <c r="S33" s="47"/>
      <c r="T33" s="47"/>
      <c r="U33" s="47">
        <v>1</v>
      </c>
      <c r="V33" s="53">
        <v>4</v>
      </c>
      <c r="W33" s="47"/>
      <c r="X33" s="27">
        <v>22</v>
      </c>
      <c r="Y33" s="28">
        <v>1</v>
      </c>
      <c r="Z33" s="48"/>
      <c r="AA33" s="39"/>
    </row>
    <row r="34" spans="1:28" x14ac:dyDescent="0.25">
      <c r="A34" s="50" t="s">
        <v>79</v>
      </c>
      <c r="B34" s="42">
        <v>15</v>
      </c>
      <c r="C34" s="43" t="s">
        <v>52</v>
      </c>
      <c r="D34" s="43" t="s">
        <v>38</v>
      </c>
      <c r="E34" s="44"/>
      <c r="F34" s="23">
        <v>9</v>
      </c>
      <c r="G34" s="45">
        <v>9</v>
      </c>
      <c r="H34" s="53"/>
      <c r="I34" s="53"/>
      <c r="J34" s="24">
        <v>0.6</v>
      </c>
      <c r="K34" s="46">
        <v>6</v>
      </c>
      <c r="L34" s="25">
        <v>0.66666666666666663</v>
      </c>
      <c r="M34" s="33">
        <v>6</v>
      </c>
      <c r="N34" s="26">
        <v>0.4</v>
      </c>
      <c r="O34" s="47">
        <v>2</v>
      </c>
      <c r="P34" s="47"/>
      <c r="Q34" s="47"/>
      <c r="R34" s="47"/>
      <c r="S34" s="47"/>
      <c r="T34" s="47"/>
      <c r="U34" s="47">
        <v>3</v>
      </c>
      <c r="V34" s="53"/>
      <c r="W34" s="47">
        <v>1</v>
      </c>
      <c r="X34" s="27">
        <v>15</v>
      </c>
      <c r="Y34" s="28">
        <v>1</v>
      </c>
      <c r="Z34" s="48"/>
      <c r="AA34" s="39"/>
    </row>
    <row r="35" spans="1:28" x14ac:dyDescent="0.25">
      <c r="A35" s="50" t="s">
        <v>80</v>
      </c>
      <c r="B35" s="42">
        <v>11</v>
      </c>
      <c r="C35" s="43" t="s">
        <v>48</v>
      </c>
      <c r="D35" s="43" t="s">
        <v>39</v>
      </c>
      <c r="E35" s="44"/>
      <c r="F35" s="23">
        <v>6</v>
      </c>
      <c r="G35" s="45">
        <v>6</v>
      </c>
      <c r="H35" s="53"/>
      <c r="I35" s="53"/>
      <c r="J35" s="24">
        <v>0.54545454545454541</v>
      </c>
      <c r="K35" s="46">
        <v>6</v>
      </c>
      <c r="L35" s="25">
        <v>1</v>
      </c>
      <c r="M35" s="33">
        <v>5</v>
      </c>
      <c r="N35" s="26">
        <v>0.45454545454545453</v>
      </c>
      <c r="O35" s="47">
        <v>1</v>
      </c>
      <c r="P35" s="47"/>
      <c r="Q35" s="47"/>
      <c r="R35" s="47"/>
      <c r="S35" s="47"/>
      <c r="T35" s="47"/>
      <c r="U35" s="47">
        <v>2</v>
      </c>
      <c r="V35" s="53">
        <v>1</v>
      </c>
      <c r="W35" s="47">
        <v>1</v>
      </c>
      <c r="X35" s="27">
        <v>11</v>
      </c>
      <c r="Y35" s="28">
        <v>1</v>
      </c>
      <c r="Z35" s="48"/>
      <c r="AA35" s="39"/>
    </row>
    <row r="36" spans="1:28" ht="33.75" x14ac:dyDescent="0.25">
      <c r="A36" s="50" t="s">
        <v>81</v>
      </c>
      <c r="B36" s="42">
        <v>24</v>
      </c>
      <c r="C36" s="43" t="s">
        <v>60</v>
      </c>
      <c r="D36" s="43"/>
      <c r="E36" s="44" t="s">
        <v>38</v>
      </c>
      <c r="F36" s="23">
        <v>6</v>
      </c>
      <c r="G36" s="45">
        <v>6</v>
      </c>
      <c r="H36" s="53"/>
      <c r="I36" s="53"/>
      <c r="J36" s="24">
        <v>0.25</v>
      </c>
      <c r="K36" s="46">
        <v>5</v>
      </c>
      <c r="L36" s="25">
        <v>0.83333333333333337</v>
      </c>
      <c r="M36" s="33">
        <v>18</v>
      </c>
      <c r="N36" s="26">
        <v>0.75</v>
      </c>
      <c r="O36" s="47">
        <v>4</v>
      </c>
      <c r="P36" s="47"/>
      <c r="Q36" s="47"/>
      <c r="R36" s="47"/>
      <c r="S36" s="47"/>
      <c r="T36" s="47"/>
      <c r="U36" s="47">
        <v>5</v>
      </c>
      <c r="V36" s="53">
        <v>3</v>
      </c>
      <c r="W36" s="47">
        <v>6</v>
      </c>
      <c r="X36" s="27">
        <v>24</v>
      </c>
      <c r="Y36" s="28">
        <v>1</v>
      </c>
      <c r="Z36" s="48"/>
      <c r="AA36" s="39"/>
    </row>
    <row r="37" spans="1:28" x14ac:dyDescent="0.25">
      <c r="A37" s="70" t="s">
        <v>118</v>
      </c>
      <c r="B37" s="42">
        <v>31</v>
      </c>
      <c r="C37" s="43" t="s">
        <v>119</v>
      </c>
      <c r="D37" s="43" t="s">
        <v>40</v>
      </c>
      <c r="E37" s="44" t="s">
        <v>38</v>
      </c>
      <c r="F37" s="23">
        <v>19</v>
      </c>
      <c r="G37" s="45">
        <v>19</v>
      </c>
      <c r="H37" s="47"/>
      <c r="I37" s="47"/>
      <c r="J37" s="24">
        <v>0.61290322580645162</v>
      </c>
      <c r="K37" s="46">
        <v>17</v>
      </c>
      <c r="L37" s="25">
        <v>0.89473684210526316</v>
      </c>
      <c r="M37" s="33">
        <v>12</v>
      </c>
      <c r="N37" s="26">
        <v>0.38709677419354838</v>
      </c>
      <c r="O37" s="47">
        <v>6</v>
      </c>
      <c r="P37" s="47">
        <v>1</v>
      </c>
      <c r="Q37" s="47"/>
      <c r="R37" s="47"/>
      <c r="S37" s="47"/>
      <c r="T37" s="47"/>
      <c r="U37" s="47">
        <v>3</v>
      </c>
      <c r="V37" s="47"/>
      <c r="W37" s="47">
        <v>2</v>
      </c>
      <c r="X37" s="27">
        <v>31</v>
      </c>
      <c r="Y37" s="28">
        <v>1</v>
      </c>
      <c r="Z37" s="48"/>
      <c r="AA37" s="39"/>
    </row>
    <row r="38" spans="1:28" x14ac:dyDescent="0.25">
      <c r="A38" s="64" t="s">
        <v>132</v>
      </c>
      <c r="B38" s="42">
        <v>47</v>
      </c>
      <c r="C38" s="62" t="s">
        <v>133</v>
      </c>
      <c r="D38" s="43" t="s">
        <v>41</v>
      </c>
      <c r="E38" s="44" t="s">
        <v>45</v>
      </c>
      <c r="F38" s="23">
        <v>36</v>
      </c>
      <c r="G38" s="45">
        <v>36</v>
      </c>
      <c r="H38" s="47"/>
      <c r="I38" s="47"/>
      <c r="J38" s="24">
        <v>0.76595744680851063</v>
      </c>
      <c r="K38" s="46">
        <v>35</v>
      </c>
      <c r="L38" s="25">
        <v>0.97222222222222221</v>
      </c>
      <c r="M38" s="33">
        <v>11</v>
      </c>
      <c r="N38" s="26">
        <v>0.23404255319148937</v>
      </c>
      <c r="O38" s="47">
        <v>3</v>
      </c>
      <c r="P38" s="47"/>
      <c r="Q38" s="47"/>
      <c r="R38" s="47"/>
      <c r="S38" s="47"/>
      <c r="T38" s="47"/>
      <c r="U38" s="47">
        <v>1</v>
      </c>
      <c r="V38" s="47"/>
      <c r="W38" s="47">
        <v>7</v>
      </c>
      <c r="X38" s="27">
        <v>47</v>
      </c>
      <c r="Y38" s="28">
        <v>1</v>
      </c>
      <c r="Z38" s="48"/>
      <c r="AA38" s="39"/>
    </row>
    <row r="39" spans="1:28" ht="22.5" x14ac:dyDescent="0.25">
      <c r="A39" s="70" t="s">
        <v>192</v>
      </c>
      <c r="B39" s="42">
        <v>94</v>
      </c>
      <c r="C39" s="62" t="s">
        <v>193</v>
      </c>
      <c r="D39" s="43" t="s">
        <v>41</v>
      </c>
      <c r="E39" s="44" t="s">
        <v>194</v>
      </c>
      <c r="F39" s="23">
        <v>66</v>
      </c>
      <c r="G39" s="45">
        <v>66</v>
      </c>
      <c r="H39" s="47"/>
      <c r="I39" s="47"/>
      <c r="J39" s="24">
        <v>0.7021276595744681</v>
      </c>
      <c r="K39" s="46">
        <v>66</v>
      </c>
      <c r="L39" s="25">
        <v>1</v>
      </c>
      <c r="M39" s="33">
        <v>28</v>
      </c>
      <c r="N39" s="26">
        <v>0.2978723404255319</v>
      </c>
      <c r="O39" s="47">
        <v>11</v>
      </c>
      <c r="P39" s="47"/>
      <c r="Q39" s="47">
        <v>1</v>
      </c>
      <c r="R39" s="47"/>
      <c r="S39" s="47"/>
      <c r="T39" s="47">
        <v>1</v>
      </c>
      <c r="U39" s="47"/>
      <c r="V39" s="47"/>
      <c r="W39" s="47">
        <v>15</v>
      </c>
      <c r="X39" s="27">
        <v>94</v>
      </c>
      <c r="Y39" s="28">
        <v>1</v>
      </c>
      <c r="Z39" s="48"/>
      <c r="AA39" s="39"/>
    </row>
    <row r="40" spans="1:28" ht="23.25" x14ac:dyDescent="0.25">
      <c r="A40" s="85" t="s">
        <v>166</v>
      </c>
      <c r="B40" s="42">
        <v>26</v>
      </c>
      <c r="C40" s="81" t="s">
        <v>57</v>
      </c>
      <c r="D40" s="81" t="s">
        <v>40</v>
      </c>
      <c r="E40" s="82" t="s">
        <v>43</v>
      </c>
      <c r="F40" s="23">
        <v>20</v>
      </c>
      <c r="G40" s="83">
        <v>20</v>
      </c>
      <c r="H40" s="47"/>
      <c r="I40" s="47"/>
      <c r="J40" s="24">
        <v>0.76923076923076927</v>
      </c>
      <c r="K40" s="84">
        <v>20</v>
      </c>
      <c r="L40" s="25">
        <v>1</v>
      </c>
      <c r="M40" s="33">
        <v>6</v>
      </c>
      <c r="N40" s="26">
        <v>0.23076923076923078</v>
      </c>
      <c r="O40" s="47">
        <v>6</v>
      </c>
      <c r="P40" s="47"/>
      <c r="Q40" s="47"/>
      <c r="R40" s="47"/>
      <c r="S40" s="47"/>
      <c r="T40" s="47"/>
      <c r="U40" s="47"/>
      <c r="V40" s="47"/>
      <c r="W40" s="47"/>
      <c r="X40" s="27">
        <v>26</v>
      </c>
      <c r="Y40" s="28">
        <v>1</v>
      </c>
      <c r="Z40" s="48"/>
      <c r="AA40" s="39"/>
    </row>
    <row r="41" spans="1:28" ht="23.25" x14ac:dyDescent="0.25">
      <c r="A41" s="85" t="s">
        <v>167</v>
      </c>
      <c r="B41" s="42">
        <v>26</v>
      </c>
      <c r="C41" s="81" t="s">
        <v>40</v>
      </c>
      <c r="D41" s="81"/>
      <c r="E41" s="82" t="s">
        <v>60</v>
      </c>
      <c r="F41" s="23">
        <v>23</v>
      </c>
      <c r="G41" s="83">
        <v>23</v>
      </c>
      <c r="H41" s="47"/>
      <c r="I41" s="47"/>
      <c r="J41" s="24">
        <v>0.88461538461538458</v>
      </c>
      <c r="K41" s="84">
        <v>23</v>
      </c>
      <c r="L41" s="25">
        <v>1</v>
      </c>
      <c r="M41" s="33">
        <v>3</v>
      </c>
      <c r="N41" s="26">
        <v>0.11538461538461539</v>
      </c>
      <c r="O41" s="47">
        <v>2</v>
      </c>
      <c r="P41" s="47"/>
      <c r="Q41" s="47"/>
      <c r="R41" s="47"/>
      <c r="S41" s="47"/>
      <c r="T41" s="47">
        <v>1</v>
      </c>
      <c r="U41" s="47"/>
      <c r="V41" s="47"/>
      <c r="W41" s="47"/>
      <c r="X41" s="27">
        <v>26</v>
      </c>
      <c r="Y41" s="28">
        <v>1</v>
      </c>
      <c r="Z41" s="48"/>
      <c r="AA41" s="39"/>
    </row>
    <row r="42" spans="1:28" ht="22.5" x14ac:dyDescent="0.25">
      <c r="A42" s="50" t="s">
        <v>99</v>
      </c>
      <c r="B42" s="42">
        <v>44</v>
      </c>
      <c r="C42" s="41">
        <v>33</v>
      </c>
      <c r="D42" s="41">
        <v>4</v>
      </c>
      <c r="E42" s="55">
        <v>11</v>
      </c>
      <c r="F42" s="23">
        <v>23</v>
      </c>
      <c r="G42" s="56">
        <v>23</v>
      </c>
      <c r="H42" s="41"/>
      <c r="I42" s="41"/>
      <c r="J42" s="24">
        <v>0.52272727272727271</v>
      </c>
      <c r="K42" s="41">
        <v>21</v>
      </c>
      <c r="L42" s="25">
        <v>0.91304347826086951</v>
      </c>
      <c r="M42" s="33">
        <v>20</v>
      </c>
      <c r="N42" s="26">
        <v>0.45454545454545453</v>
      </c>
      <c r="O42" s="41">
        <v>3</v>
      </c>
      <c r="P42" s="41">
        <v>1</v>
      </c>
      <c r="Q42" s="41"/>
      <c r="R42" s="41">
        <v>1</v>
      </c>
      <c r="S42" s="41"/>
      <c r="T42" s="41">
        <v>4</v>
      </c>
      <c r="U42" s="41">
        <v>8</v>
      </c>
      <c r="V42" s="41"/>
      <c r="W42" s="41">
        <v>3</v>
      </c>
      <c r="X42" s="27">
        <v>43</v>
      </c>
      <c r="Y42" s="28">
        <v>0.97727272727272729</v>
      </c>
      <c r="Z42" s="57">
        <v>1</v>
      </c>
      <c r="AA42" s="39"/>
      <c r="AB42" t="s">
        <v>490</v>
      </c>
    </row>
    <row r="43" spans="1:28" ht="22.5" x14ac:dyDescent="0.25">
      <c r="A43" s="281" t="s">
        <v>197</v>
      </c>
      <c r="B43" s="42">
        <v>3</v>
      </c>
      <c r="C43" s="41">
        <v>3</v>
      </c>
      <c r="D43" s="41"/>
      <c r="E43" s="55"/>
      <c r="F43" s="23">
        <v>1</v>
      </c>
      <c r="G43" s="56">
        <v>1</v>
      </c>
      <c r="H43" s="41"/>
      <c r="I43" s="41"/>
      <c r="J43" s="24">
        <v>0.33333333333333331</v>
      </c>
      <c r="K43" s="41">
        <v>1</v>
      </c>
      <c r="L43" s="25">
        <v>1</v>
      </c>
      <c r="M43" s="33">
        <v>2</v>
      </c>
      <c r="N43" s="26">
        <v>0.66666666666666663</v>
      </c>
      <c r="O43" s="41"/>
      <c r="P43" s="41">
        <v>1</v>
      </c>
      <c r="Q43" s="41"/>
      <c r="R43" s="41"/>
      <c r="S43" s="41"/>
      <c r="T43" s="41"/>
      <c r="U43" s="41"/>
      <c r="V43" s="41"/>
      <c r="W43" s="41">
        <v>1</v>
      </c>
      <c r="X43" s="27">
        <v>3</v>
      </c>
      <c r="Y43" s="28">
        <v>1</v>
      </c>
      <c r="Z43" s="57"/>
      <c r="AA43" s="39"/>
    </row>
    <row r="44" spans="1:28" ht="22.5" x14ac:dyDescent="0.25">
      <c r="A44" s="50" t="s">
        <v>101</v>
      </c>
      <c r="B44" s="42">
        <v>7</v>
      </c>
      <c r="C44" s="41">
        <v>7</v>
      </c>
      <c r="D44" s="41"/>
      <c r="E44" s="55"/>
      <c r="F44" s="23">
        <v>6</v>
      </c>
      <c r="G44" s="56">
        <v>6</v>
      </c>
      <c r="H44" s="41"/>
      <c r="I44" s="41"/>
      <c r="J44" s="24">
        <v>0.8571428571428571</v>
      </c>
      <c r="K44" s="41">
        <v>6</v>
      </c>
      <c r="L44" s="25">
        <v>1</v>
      </c>
      <c r="M44" s="33">
        <v>1</v>
      </c>
      <c r="N44" s="26">
        <v>0.14285714285714285</v>
      </c>
      <c r="O44" s="41"/>
      <c r="P44" s="41"/>
      <c r="Q44" s="41"/>
      <c r="R44" s="41"/>
      <c r="S44" s="41"/>
      <c r="T44" s="41"/>
      <c r="U44" s="41">
        <v>1</v>
      </c>
      <c r="V44" s="41"/>
      <c r="W44" s="41"/>
      <c r="X44" s="27">
        <v>7</v>
      </c>
      <c r="Y44" s="28">
        <v>1</v>
      </c>
      <c r="Z44" s="57"/>
      <c r="AA44" s="39"/>
    </row>
    <row r="45" spans="1:28" ht="22.5" x14ac:dyDescent="0.25">
      <c r="A45" s="281" t="s">
        <v>198</v>
      </c>
      <c r="B45" s="42">
        <v>7</v>
      </c>
      <c r="C45" s="41">
        <v>6</v>
      </c>
      <c r="D45" s="41"/>
      <c r="E45" s="55">
        <v>1</v>
      </c>
      <c r="F45" s="23">
        <v>7</v>
      </c>
      <c r="G45" s="56">
        <v>7</v>
      </c>
      <c r="H45" s="41"/>
      <c r="I45" s="41"/>
      <c r="J45" s="24">
        <v>1</v>
      </c>
      <c r="K45" s="41">
        <v>7</v>
      </c>
      <c r="L45" s="25">
        <v>1</v>
      </c>
      <c r="M45" s="33">
        <v>0</v>
      </c>
      <c r="N45" s="26">
        <v>0</v>
      </c>
      <c r="O45" s="41"/>
      <c r="P45" s="41"/>
      <c r="Q45" s="41"/>
      <c r="R45" s="41"/>
      <c r="S45" s="41"/>
      <c r="T45" s="41"/>
      <c r="U45" s="41"/>
      <c r="V45" s="41"/>
      <c r="W45" s="41"/>
      <c r="X45" s="27">
        <v>7</v>
      </c>
      <c r="Y45" s="28">
        <v>1</v>
      </c>
      <c r="Z45" s="57"/>
      <c r="AA45" s="39"/>
    </row>
    <row r="46" spans="1:28" x14ac:dyDescent="0.25">
      <c r="A46" s="58" t="s">
        <v>142</v>
      </c>
      <c r="B46" s="42">
        <v>61</v>
      </c>
      <c r="C46" s="43" t="s">
        <v>143</v>
      </c>
      <c r="D46" s="43" t="s">
        <v>39</v>
      </c>
      <c r="E46" s="44" t="s">
        <v>39</v>
      </c>
      <c r="F46" s="23">
        <v>32</v>
      </c>
      <c r="G46" s="45">
        <v>32</v>
      </c>
      <c r="H46" s="47"/>
      <c r="I46" s="47"/>
      <c r="J46" s="24">
        <v>0.52459016393442626</v>
      </c>
      <c r="K46" s="46">
        <v>32</v>
      </c>
      <c r="L46" s="25">
        <v>1</v>
      </c>
      <c r="M46" s="33">
        <v>29</v>
      </c>
      <c r="N46" s="26">
        <v>0.47540983606557374</v>
      </c>
      <c r="O46" s="47">
        <v>12</v>
      </c>
      <c r="P46" s="47">
        <v>1</v>
      </c>
      <c r="Q46" s="47"/>
      <c r="R46" s="47"/>
      <c r="S46" s="47"/>
      <c r="T46" s="47"/>
      <c r="U46" s="47">
        <v>13</v>
      </c>
      <c r="V46" s="47">
        <v>1</v>
      </c>
      <c r="W46" s="47">
        <v>2</v>
      </c>
      <c r="X46" s="27">
        <v>61</v>
      </c>
      <c r="Y46" s="28">
        <v>1</v>
      </c>
      <c r="Z46" s="48"/>
      <c r="AA46" s="39"/>
    </row>
    <row r="47" spans="1:28" x14ac:dyDescent="0.25">
      <c r="A47" s="85" t="s">
        <v>142</v>
      </c>
      <c r="B47" s="42">
        <v>51</v>
      </c>
      <c r="C47" s="81" t="s">
        <v>168</v>
      </c>
      <c r="D47" s="81" t="s">
        <v>38</v>
      </c>
      <c r="E47" s="82" t="s">
        <v>47</v>
      </c>
      <c r="F47" s="23">
        <v>34</v>
      </c>
      <c r="G47" s="83">
        <v>34</v>
      </c>
      <c r="H47" s="47"/>
      <c r="I47" s="47"/>
      <c r="J47" s="24">
        <v>0.66666666666666663</v>
      </c>
      <c r="K47" s="84">
        <v>34</v>
      </c>
      <c r="L47" s="25">
        <v>1</v>
      </c>
      <c r="M47" s="33">
        <v>17</v>
      </c>
      <c r="N47" s="26">
        <v>0.33333333333333331</v>
      </c>
      <c r="O47" s="47">
        <v>9</v>
      </c>
      <c r="P47" s="47">
        <v>1</v>
      </c>
      <c r="Q47" s="47"/>
      <c r="R47" s="47"/>
      <c r="S47" s="47"/>
      <c r="T47" s="47"/>
      <c r="U47" s="47">
        <v>4</v>
      </c>
      <c r="V47" s="47">
        <v>3</v>
      </c>
      <c r="W47" s="47"/>
      <c r="X47" s="27">
        <v>51</v>
      </c>
      <c r="Y47" s="28">
        <v>1</v>
      </c>
      <c r="Z47" s="48"/>
      <c r="AA47" s="39"/>
    </row>
    <row r="48" spans="1:28" x14ac:dyDescent="0.25">
      <c r="A48" s="106" t="s">
        <v>142</v>
      </c>
      <c r="B48" s="42">
        <v>15</v>
      </c>
      <c r="C48" s="41">
        <v>12</v>
      </c>
      <c r="D48" s="41"/>
      <c r="E48" s="55">
        <v>3</v>
      </c>
      <c r="F48" s="23">
        <v>11</v>
      </c>
      <c r="G48" s="56">
        <v>11</v>
      </c>
      <c r="H48" s="41"/>
      <c r="I48" s="41"/>
      <c r="J48" s="24">
        <v>0.73333333333333328</v>
      </c>
      <c r="K48" s="41">
        <v>11</v>
      </c>
      <c r="L48" s="25">
        <v>1</v>
      </c>
      <c r="M48" s="33">
        <v>4</v>
      </c>
      <c r="N48" s="26">
        <v>0.26666666666666666</v>
      </c>
      <c r="O48" s="41">
        <v>1</v>
      </c>
      <c r="P48" s="41">
        <v>2</v>
      </c>
      <c r="Q48" s="41"/>
      <c r="R48" s="41"/>
      <c r="S48" s="41"/>
      <c r="T48" s="41"/>
      <c r="U48" s="41">
        <v>1</v>
      </c>
      <c r="V48" s="41"/>
      <c r="W48" s="41"/>
      <c r="X48" s="27">
        <v>15</v>
      </c>
      <c r="Y48" s="28">
        <v>1</v>
      </c>
      <c r="Z48" s="57"/>
      <c r="AA48" s="39"/>
    </row>
    <row r="49" spans="1:27" ht="33.75" x14ac:dyDescent="0.25">
      <c r="A49" s="50" t="s">
        <v>102</v>
      </c>
      <c r="B49" s="42">
        <v>14</v>
      </c>
      <c r="C49" s="41">
        <v>11</v>
      </c>
      <c r="D49" s="41"/>
      <c r="E49" s="55">
        <v>3</v>
      </c>
      <c r="F49" s="23">
        <v>5</v>
      </c>
      <c r="G49" s="56">
        <v>5</v>
      </c>
      <c r="H49" s="41"/>
      <c r="I49" s="41"/>
      <c r="J49" s="24">
        <v>0.35714285714285715</v>
      </c>
      <c r="K49" s="41">
        <v>5</v>
      </c>
      <c r="L49" s="25">
        <v>1</v>
      </c>
      <c r="M49" s="33">
        <v>9</v>
      </c>
      <c r="N49" s="26">
        <v>0.6428571428571429</v>
      </c>
      <c r="O49" s="41">
        <v>2</v>
      </c>
      <c r="P49" s="41">
        <v>1</v>
      </c>
      <c r="Q49" s="41"/>
      <c r="R49" s="41"/>
      <c r="S49" s="41"/>
      <c r="T49" s="41">
        <v>3</v>
      </c>
      <c r="U49" s="41">
        <v>3</v>
      </c>
      <c r="V49" s="41"/>
      <c r="W49" s="41"/>
      <c r="X49" s="27">
        <v>14</v>
      </c>
      <c r="Y49" s="28">
        <v>1</v>
      </c>
      <c r="Z49" s="57"/>
      <c r="AA49" s="39"/>
    </row>
    <row r="50" spans="1:27" ht="45" x14ac:dyDescent="0.25">
      <c r="A50" s="60" t="s">
        <v>100</v>
      </c>
      <c r="B50" s="42">
        <v>44</v>
      </c>
      <c r="C50" s="41">
        <v>21</v>
      </c>
      <c r="D50" s="41">
        <v>4</v>
      </c>
      <c r="E50" s="55">
        <v>23</v>
      </c>
      <c r="F50" s="23">
        <v>32</v>
      </c>
      <c r="G50" s="56">
        <v>32</v>
      </c>
      <c r="H50" s="41"/>
      <c r="I50" s="41"/>
      <c r="J50" s="24">
        <v>0.72727272727272729</v>
      </c>
      <c r="K50" s="41">
        <v>32</v>
      </c>
      <c r="L50" s="25">
        <v>1</v>
      </c>
      <c r="M50" s="33">
        <v>12</v>
      </c>
      <c r="N50" s="26">
        <v>0.27272727272727271</v>
      </c>
      <c r="O50" s="41">
        <v>2</v>
      </c>
      <c r="P50" s="41"/>
      <c r="Q50" s="41">
        <v>1</v>
      </c>
      <c r="R50" s="41"/>
      <c r="S50" s="41"/>
      <c r="T50" s="41">
        <v>4</v>
      </c>
      <c r="U50" s="41">
        <v>2</v>
      </c>
      <c r="V50" s="41">
        <v>1</v>
      </c>
      <c r="W50" s="41">
        <v>2</v>
      </c>
      <c r="X50" s="27">
        <v>44</v>
      </c>
      <c r="Y50" s="28">
        <v>1</v>
      </c>
      <c r="Z50" s="57"/>
      <c r="AA50" s="39"/>
    </row>
    <row r="51" spans="1:27" ht="22.5" x14ac:dyDescent="0.25">
      <c r="A51" s="58" t="s">
        <v>144</v>
      </c>
      <c r="B51" s="42">
        <v>11</v>
      </c>
      <c r="C51" s="43" t="s">
        <v>48</v>
      </c>
      <c r="D51" s="43"/>
      <c r="E51" s="44"/>
      <c r="F51" s="23">
        <v>7</v>
      </c>
      <c r="G51" s="45">
        <v>7</v>
      </c>
      <c r="H51" s="47"/>
      <c r="I51" s="47"/>
      <c r="J51" s="24">
        <v>0.63636363636363635</v>
      </c>
      <c r="K51" s="46">
        <v>6</v>
      </c>
      <c r="L51" s="25">
        <v>0.8571428571428571</v>
      </c>
      <c r="M51" s="33">
        <v>4</v>
      </c>
      <c r="N51" s="26">
        <v>0.36363636363636365</v>
      </c>
      <c r="O51" s="47">
        <v>1</v>
      </c>
      <c r="P51" s="47"/>
      <c r="Q51" s="47"/>
      <c r="R51" s="47"/>
      <c r="S51" s="47"/>
      <c r="T51" s="47"/>
      <c r="U51" s="47"/>
      <c r="V51" s="47">
        <v>1</v>
      </c>
      <c r="W51" s="47">
        <v>2</v>
      </c>
      <c r="X51" s="27">
        <v>11</v>
      </c>
      <c r="Y51" s="28">
        <v>1</v>
      </c>
      <c r="Z51" s="48"/>
      <c r="AA51" s="39"/>
    </row>
    <row r="52" spans="1:27" ht="45" x14ac:dyDescent="0.25">
      <c r="A52" s="70" t="s">
        <v>137</v>
      </c>
      <c r="B52" s="42">
        <v>6</v>
      </c>
      <c r="C52" s="62" t="s">
        <v>43</v>
      </c>
      <c r="D52" s="43"/>
      <c r="E52" s="44"/>
      <c r="F52" s="23">
        <v>4</v>
      </c>
      <c r="G52" s="45">
        <v>4</v>
      </c>
      <c r="H52" s="47"/>
      <c r="I52" s="47"/>
      <c r="J52" s="24">
        <v>0.66666666666666663</v>
      </c>
      <c r="K52" s="63">
        <v>4</v>
      </c>
      <c r="L52" s="25">
        <v>1</v>
      </c>
      <c r="M52" s="33">
        <v>2</v>
      </c>
      <c r="N52" s="26">
        <v>0.33333333333333331</v>
      </c>
      <c r="O52" s="47">
        <v>2</v>
      </c>
      <c r="P52" s="47"/>
      <c r="Q52" s="47"/>
      <c r="R52" s="47"/>
      <c r="S52" s="47"/>
      <c r="T52" s="47"/>
      <c r="U52" s="47"/>
      <c r="V52" s="47"/>
      <c r="W52" s="47"/>
      <c r="X52" s="27">
        <v>6</v>
      </c>
      <c r="Y52" s="28">
        <v>1</v>
      </c>
      <c r="Z52" s="48"/>
      <c r="AA52" s="39"/>
    </row>
    <row r="53" spans="1:27" ht="22.5" x14ac:dyDescent="0.25">
      <c r="A53" s="70" t="s">
        <v>135</v>
      </c>
      <c r="B53" s="42">
        <v>47</v>
      </c>
      <c r="C53" s="62" t="s">
        <v>136</v>
      </c>
      <c r="D53" s="43" t="s">
        <v>39</v>
      </c>
      <c r="E53" s="44" t="s">
        <v>38</v>
      </c>
      <c r="F53" s="23">
        <v>17</v>
      </c>
      <c r="G53" s="45">
        <v>17</v>
      </c>
      <c r="H53" s="47"/>
      <c r="I53" s="47"/>
      <c r="J53" s="24">
        <v>0.36170212765957449</v>
      </c>
      <c r="K53" s="63">
        <v>16</v>
      </c>
      <c r="L53" s="25">
        <v>0.94117647058823528</v>
      </c>
      <c r="M53" s="33">
        <v>30</v>
      </c>
      <c r="N53" s="26">
        <v>0.63829787234042556</v>
      </c>
      <c r="O53" s="47">
        <v>1</v>
      </c>
      <c r="P53" s="47"/>
      <c r="Q53" s="47"/>
      <c r="R53" s="47"/>
      <c r="S53" s="47"/>
      <c r="T53" s="47"/>
      <c r="U53" s="47">
        <v>3</v>
      </c>
      <c r="V53" s="47">
        <v>1</v>
      </c>
      <c r="W53" s="47">
        <v>25</v>
      </c>
      <c r="X53" s="27">
        <v>47</v>
      </c>
      <c r="Y53" s="28">
        <v>1</v>
      </c>
      <c r="Z53" s="48"/>
      <c r="AA53" s="39"/>
    </row>
    <row r="54" spans="1:27" ht="78.75" x14ac:dyDescent="0.25">
      <c r="A54" s="64" t="s">
        <v>138</v>
      </c>
      <c r="B54" s="42">
        <v>23</v>
      </c>
      <c r="C54" s="62" t="s">
        <v>58</v>
      </c>
      <c r="D54" s="43" t="s">
        <v>39</v>
      </c>
      <c r="E54" s="44" t="s">
        <v>39</v>
      </c>
      <c r="F54" s="23">
        <v>13</v>
      </c>
      <c r="G54" s="45">
        <v>13</v>
      </c>
      <c r="H54" s="47"/>
      <c r="I54" s="47"/>
      <c r="J54" s="24">
        <v>0.56521739130434778</v>
      </c>
      <c r="K54" s="63">
        <v>13</v>
      </c>
      <c r="L54" s="25">
        <v>1</v>
      </c>
      <c r="M54" s="33">
        <v>10</v>
      </c>
      <c r="N54" s="26">
        <v>0.43478260869565216</v>
      </c>
      <c r="O54" s="47">
        <v>2</v>
      </c>
      <c r="P54" s="47"/>
      <c r="Q54" s="47"/>
      <c r="R54" s="47"/>
      <c r="S54" s="47"/>
      <c r="T54" s="47"/>
      <c r="U54" s="47">
        <v>1</v>
      </c>
      <c r="V54" s="47"/>
      <c r="W54" s="47">
        <v>7</v>
      </c>
      <c r="X54" s="27">
        <v>23</v>
      </c>
      <c r="Y54" s="28">
        <v>1</v>
      </c>
      <c r="Z54" s="48"/>
      <c r="AA54" s="39"/>
    </row>
    <row r="55" spans="1:27" ht="22.5" x14ac:dyDescent="0.25">
      <c r="A55" s="58" t="s">
        <v>145</v>
      </c>
      <c r="B55" s="42">
        <v>4</v>
      </c>
      <c r="C55" s="43" t="s">
        <v>41</v>
      </c>
      <c r="D55" s="43"/>
      <c r="E55" s="44"/>
      <c r="F55" s="23">
        <v>3</v>
      </c>
      <c r="G55" s="45">
        <v>3</v>
      </c>
      <c r="H55" s="47"/>
      <c r="I55" s="47"/>
      <c r="J55" s="24">
        <v>0.75</v>
      </c>
      <c r="K55" s="46">
        <v>3</v>
      </c>
      <c r="L55" s="25">
        <v>1</v>
      </c>
      <c r="M55" s="33">
        <v>1</v>
      </c>
      <c r="N55" s="26">
        <v>0.25</v>
      </c>
      <c r="O55" s="47">
        <v>1</v>
      </c>
      <c r="P55" s="47"/>
      <c r="Q55" s="47"/>
      <c r="R55" s="47"/>
      <c r="S55" s="47"/>
      <c r="T55" s="47"/>
      <c r="U55" s="47"/>
      <c r="V55" s="47"/>
      <c r="W55" s="47"/>
      <c r="X55" s="27">
        <v>4</v>
      </c>
      <c r="Y55" s="28">
        <v>1</v>
      </c>
      <c r="Z55" s="48"/>
      <c r="AA55" s="39"/>
    </row>
    <row r="56" spans="1:27" x14ac:dyDescent="0.25">
      <c r="A56" s="50" t="s">
        <v>82</v>
      </c>
      <c r="B56" s="42">
        <v>10</v>
      </c>
      <c r="C56" s="43" t="s">
        <v>47</v>
      </c>
      <c r="D56" s="43"/>
      <c r="E56" s="44"/>
      <c r="F56" s="23">
        <v>6</v>
      </c>
      <c r="G56" s="45">
        <v>6</v>
      </c>
      <c r="H56" s="52"/>
      <c r="I56" s="52"/>
      <c r="J56" s="24">
        <v>0.6</v>
      </c>
      <c r="K56" s="46">
        <v>6</v>
      </c>
      <c r="L56" s="25">
        <v>1</v>
      </c>
      <c r="M56" s="33">
        <v>4</v>
      </c>
      <c r="N56" s="26">
        <v>0.4</v>
      </c>
      <c r="O56" s="47">
        <v>1</v>
      </c>
      <c r="P56" s="47">
        <v>1</v>
      </c>
      <c r="Q56" s="47"/>
      <c r="R56" s="47"/>
      <c r="S56" s="47"/>
      <c r="T56" s="47"/>
      <c r="U56" s="47">
        <v>1</v>
      </c>
      <c r="V56" s="52"/>
      <c r="W56" s="47">
        <v>1</v>
      </c>
      <c r="X56" s="27">
        <v>10</v>
      </c>
      <c r="Y56" s="28">
        <v>1</v>
      </c>
      <c r="Z56" s="48"/>
      <c r="AA56" s="39"/>
    </row>
    <row r="57" spans="1:27" ht="33.75" x14ac:dyDescent="0.25">
      <c r="A57" s="64" t="s">
        <v>139</v>
      </c>
      <c r="B57" s="42">
        <v>9</v>
      </c>
      <c r="C57" s="62" t="s">
        <v>46</v>
      </c>
      <c r="D57" s="43" t="s">
        <v>38</v>
      </c>
      <c r="E57" s="44"/>
      <c r="F57" s="23">
        <v>3</v>
      </c>
      <c r="G57" s="45">
        <v>3</v>
      </c>
      <c r="H57" s="47"/>
      <c r="I57" s="47"/>
      <c r="J57" s="24">
        <v>0.33333333333333331</v>
      </c>
      <c r="K57" s="63">
        <v>3</v>
      </c>
      <c r="L57" s="25">
        <v>1</v>
      </c>
      <c r="M57" s="33">
        <v>5</v>
      </c>
      <c r="N57" s="26">
        <v>0.55555555555555558</v>
      </c>
      <c r="O57" s="47">
        <v>1</v>
      </c>
      <c r="P57" s="47"/>
      <c r="Q57" s="47"/>
      <c r="R57" s="47"/>
      <c r="S57" s="47"/>
      <c r="T57" s="47"/>
      <c r="U57" s="47"/>
      <c r="V57" s="47"/>
      <c r="W57" s="47">
        <v>4</v>
      </c>
      <c r="X57" s="27">
        <v>8</v>
      </c>
      <c r="Y57" s="28">
        <v>0.88888888888888884</v>
      </c>
      <c r="Z57" s="48">
        <v>1</v>
      </c>
      <c r="AA57" s="39"/>
    </row>
    <row r="58" spans="1:27" x14ac:dyDescent="0.25">
      <c r="A58" s="64" t="s">
        <v>112</v>
      </c>
      <c r="B58" s="42">
        <v>48</v>
      </c>
      <c r="C58" s="62" t="s">
        <v>113</v>
      </c>
      <c r="D58" s="62" t="s">
        <v>40</v>
      </c>
      <c r="E58" s="44"/>
      <c r="F58" s="23">
        <v>38</v>
      </c>
      <c r="G58" s="45">
        <v>38</v>
      </c>
      <c r="H58" s="47"/>
      <c r="I58" s="47"/>
      <c r="J58" s="24">
        <v>0.79166666666666663</v>
      </c>
      <c r="K58" s="46">
        <v>38</v>
      </c>
      <c r="L58" s="25">
        <v>1</v>
      </c>
      <c r="M58" s="33">
        <v>10</v>
      </c>
      <c r="N58" s="26">
        <v>0.20833333333333334</v>
      </c>
      <c r="O58" s="47">
        <v>8</v>
      </c>
      <c r="P58" s="47">
        <v>1</v>
      </c>
      <c r="Q58" s="47"/>
      <c r="R58" s="47"/>
      <c r="S58" s="47"/>
      <c r="T58" s="47"/>
      <c r="U58" s="47"/>
      <c r="V58" s="47"/>
      <c r="W58" s="47">
        <v>1</v>
      </c>
      <c r="X58" s="27">
        <v>48</v>
      </c>
      <c r="Y58" s="28">
        <v>1</v>
      </c>
      <c r="Z58" s="48"/>
      <c r="AA58" s="39"/>
    </row>
    <row r="59" spans="1:27" ht="22.5" x14ac:dyDescent="0.25">
      <c r="A59" s="64" t="s">
        <v>114</v>
      </c>
      <c r="B59" s="42">
        <v>22</v>
      </c>
      <c r="C59" s="62" t="s">
        <v>58</v>
      </c>
      <c r="D59" s="62" t="s">
        <v>39</v>
      </c>
      <c r="E59" s="44" t="s">
        <v>38</v>
      </c>
      <c r="F59" s="23">
        <v>15</v>
      </c>
      <c r="G59" s="45">
        <v>15</v>
      </c>
      <c r="H59" s="47"/>
      <c r="I59" s="47"/>
      <c r="J59" s="24">
        <v>0.68181818181818177</v>
      </c>
      <c r="K59" s="63">
        <v>14</v>
      </c>
      <c r="L59" s="25">
        <v>0.93333333333333335</v>
      </c>
      <c r="M59" s="33">
        <v>7</v>
      </c>
      <c r="N59" s="26">
        <v>0.31818181818181818</v>
      </c>
      <c r="O59" s="47"/>
      <c r="P59" s="47">
        <v>1</v>
      </c>
      <c r="Q59" s="47"/>
      <c r="R59" s="47"/>
      <c r="S59" s="47"/>
      <c r="T59" s="47"/>
      <c r="U59" s="47"/>
      <c r="V59" s="47"/>
      <c r="W59" s="47">
        <v>6</v>
      </c>
      <c r="X59" s="27">
        <v>22</v>
      </c>
      <c r="Y59" s="28">
        <v>1</v>
      </c>
      <c r="Z59" s="48"/>
      <c r="AA59" s="39"/>
    </row>
    <row r="60" spans="1:27" x14ac:dyDescent="0.25">
      <c r="A60" s="70" t="s">
        <v>174</v>
      </c>
      <c r="B60" s="42">
        <v>30</v>
      </c>
      <c r="C60" s="62" t="s">
        <v>175</v>
      </c>
      <c r="D60" s="62" t="s">
        <v>42</v>
      </c>
      <c r="E60" s="44" t="s">
        <v>38</v>
      </c>
      <c r="F60" s="23">
        <v>26</v>
      </c>
      <c r="G60" s="45">
        <v>26</v>
      </c>
      <c r="H60" s="47"/>
      <c r="I60" s="47"/>
      <c r="J60" s="24">
        <v>0.8666666666666667</v>
      </c>
      <c r="K60" s="63">
        <v>25</v>
      </c>
      <c r="L60" s="25">
        <v>0.96153846153846156</v>
      </c>
      <c r="M60" s="33">
        <v>4</v>
      </c>
      <c r="N60" s="26">
        <v>0.13333333333333333</v>
      </c>
      <c r="O60" s="47">
        <v>2</v>
      </c>
      <c r="P60" s="47"/>
      <c r="Q60" s="47"/>
      <c r="R60" s="47"/>
      <c r="S60" s="47"/>
      <c r="T60" s="47"/>
      <c r="U60" s="47"/>
      <c r="V60" s="47"/>
      <c r="W60" s="47">
        <v>2</v>
      </c>
      <c r="X60" s="27">
        <v>30</v>
      </c>
      <c r="Y60" s="28">
        <v>1</v>
      </c>
      <c r="Z60" s="90"/>
      <c r="AA60" s="39"/>
    </row>
    <row r="61" spans="1:27" ht="22.5" x14ac:dyDescent="0.25">
      <c r="A61" s="58" t="s">
        <v>169</v>
      </c>
      <c r="B61" s="42">
        <v>25</v>
      </c>
      <c r="C61" s="86" t="s">
        <v>62</v>
      </c>
      <c r="D61" s="86"/>
      <c r="E61" s="82"/>
      <c r="F61" s="23">
        <v>21</v>
      </c>
      <c r="G61" s="83">
        <v>21</v>
      </c>
      <c r="H61" s="47"/>
      <c r="I61" s="47"/>
      <c r="J61" s="24">
        <v>0.84</v>
      </c>
      <c r="K61" s="84">
        <v>21</v>
      </c>
      <c r="L61" s="25">
        <v>1</v>
      </c>
      <c r="M61" s="33">
        <v>4</v>
      </c>
      <c r="N61" s="26">
        <v>0.16</v>
      </c>
      <c r="O61" s="47">
        <v>3</v>
      </c>
      <c r="P61" s="47"/>
      <c r="Q61" s="47"/>
      <c r="R61" s="47"/>
      <c r="S61" s="47"/>
      <c r="T61" s="47">
        <v>1</v>
      </c>
      <c r="U61" s="47"/>
      <c r="V61" s="47"/>
      <c r="W61" s="47"/>
      <c r="X61" s="27">
        <v>25</v>
      </c>
      <c r="Y61" s="28">
        <v>1</v>
      </c>
      <c r="Z61" s="48"/>
      <c r="AA61" s="39"/>
    </row>
    <row r="62" spans="1:27" ht="22.5" x14ac:dyDescent="0.25">
      <c r="A62" s="50" t="s">
        <v>103</v>
      </c>
      <c r="B62" s="42">
        <v>22</v>
      </c>
      <c r="C62" s="41">
        <v>22</v>
      </c>
      <c r="D62" s="41">
        <v>1</v>
      </c>
      <c r="E62" s="55"/>
      <c r="F62" s="23">
        <v>19</v>
      </c>
      <c r="G62" s="56">
        <v>19</v>
      </c>
      <c r="H62" s="41"/>
      <c r="I62" s="41"/>
      <c r="J62" s="24">
        <v>0.86363636363636365</v>
      </c>
      <c r="K62" s="41">
        <v>19</v>
      </c>
      <c r="L62" s="25">
        <v>1</v>
      </c>
      <c r="M62" s="33">
        <v>2</v>
      </c>
      <c r="N62" s="26">
        <v>9.0909090909090912E-2</v>
      </c>
      <c r="O62" s="41">
        <v>1</v>
      </c>
      <c r="P62" s="41"/>
      <c r="Q62" s="41"/>
      <c r="R62" s="41"/>
      <c r="S62" s="41"/>
      <c r="T62" s="41">
        <v>1</v>
      </c>
      <c r="U62" s="41"/>
      <c r="V62" s="41"/>
      <c r="W62" s="41"/>
      <c r="X62" s="27">
        <v>21</v>
      </c>
      <c r="Y62" s="28">
        <v>0.95454545454545459</v>
      </c>
      <c r="Z62" s="57">
        <v>1</v>
      </c>
      <c r="AA62" s="39"/>
    </row>
    <row r="63" spans="1:27" ht="45" x14ac:dyDescent="0.25">
      <c r="A63" s="50" t="s">
        <v>72</v>
      </c>
      <c r="B63" s="42">
        <v>8</v>
      </c>
      <c r="C63" s="43" t="s">
        <v>45</v>
      </c>
      <c r="D63" s="43"/>
      <c r="E63" s="44"/>
      <c r="F63" s="23">
        <v>3</v>
      </c>
      <c r="G63" s="45">
        <v>3</v>
      </c>
      <c r="H63" s="47"/>
      <c r="I63" s="47"/>
      <c r="J63" s="24">
        <v>0.375</v>
      </c>
      <c r="K63" s="46">
        <v>3</v>
      </c>
      <c r="L63" s="25">
        <v>1</v>
      </c>
      <c r="M63" s="33">
        <v>5</v>
      </c>
      <c r="N63" s="26">
        <v>0.625</v>
      </c>
      <c r="O63" s="47"/>
      <c r="P63" s="47"/>
      <c r="Q63" s="47"/>
      <c r="R63" s="47"/>
      <c r="S63" s="47"/>
      <c r="T63" s="47"/>
      <c r="U63" s="47"/>
      <c r="V63" s="47"/>
      <c r="W63" s="47">
        <v>5</v>
      </c>
      <c r="X63" s="27">
        <v>8</v>
      </c>
      <c r="Y63" s="28">
        <v>1</v>
      </c>
      <c r="Z63" s="48"/>
      <c r="AA63" s="39"/>
    </row>
    <row r="64" spans="1:27" ht="45" x14ac:dyDescent="0.25">
      <c r="A64" s="64" t="s">
        <v>72</v>
      </c>
      <c r="B64" s="42">
        <v>20</v>
      </c>
      <c r="C64" s="62" t="s">
        <v>53</v>
      </c>
      <c r="D64" s="62" t="s">
        <v>39</v>
      </c>
      <c r="E64" s="44" t="s">
        <v>41</v>
      </c>
      <c r="F64" s="23">
        <v>8</v>
      </c>
      <c r="G64" s="45">
        <v>8</v>
      </c>
      <c r="H64" s="47"/>
      <c r="I64" s="47"/>
      <c r="J64" s="24">
        <v>0.4</v>
      </c>
      <c r="K64" s="63">
        <v>8</v>
      </c>
      <c r="L64" s="25">
        <v>1</v>
      </c>
      <c r="M64" s="33">
        <v>12</v>
      </c>
      <c r="N64" s="26">
        <v>0.6</v>
      </c>
      <c r="O64" s="47">
        <v>1</v>
      </c>
      <c r="P64" s="47"/>
      <c r="Q64" s="47"/>
      <c r="R64" s="47"/>
      <c r="S64" s="47"/>
      <c r="T64" s="47"/>
      <c r="U64" s="47">
        <v>3</v>
      </c>
      <c r="V64" s="47"/>
      <c r="W64" s="47">
        <v>8</v>
      </c>
      <c r="X64" s="27">
        <v>20</v>
      </c>
      <c r="Y64" s="28">
        <v>1</v>
      </c>
      <c r="Z64" s="48"/>
      <c r="AA64" s="39"/>
    </row>
    <row r="65" spans="1:27" ht="45" x14ac:dyDescent="0.25">
      <c r="A65" s="75" t="s">
        <v>153</v>
      </c>
      <c r="B65" s="42">
        <v>15</v>
      </c>
      <c r="C65" s="62" t="s">
        <v>52</v>
      </c>
      <c r="D65" s="62"/>
      <c r="E65" s="44"/>
      <c r="F65" s="23">
        <v>13</v>
      </c>
      <c r="G65" s="45">
        <v>13</v>
      </c>
      <c r="H65" s="47"/>
      <c r="I65" s="47"/>
      <c r="J65" s="24">
        <v>0.8666666666666667</v>
      </c>
      <c r="K65" s="63">
        <v>13</v>
      </c>
      <c r="L65" s="25">
        <v>1</v>
      </c>
      <c r="M65" s="33">
        <v>2</v>
      </c>
      <c r="N65" s="26">
        <v>0.13333333333333333</v>
      </c>
      <c r="O65" s="47"/>
      <c r="P65" s="47">
        <v>1</v>
      </c>
      <c r="Q65" s="47"/>
      <c r="R65" s="47"/>
      <c r="S65" s="47"/>
      <c r="T65" s="47"/>
      <c r="U65" s="47"/>
      <c r="V65" s="47"/>
      <c r="W65" s="47">
        <v>1</v>
      </c>
      <c r="X65" s="27">
        <v>15</v>
      </c>
      <c r="Y65" s="28">
        <v>1</v>
      </c>
      <c r="Z65" s="48"/>
      <c r="AA65" s="39"/>
    </row>
    <row r="66" spans="1:27" ht="45" x14ac:dyDescent="0.25">
      <c r="A66" s="64" t="s">
        <v>154</v>
      </c>
      <c r="B66" s="42">
        <v>9</v>
      </c>
      <c r="C66" s="62" t="s">
        <v>46</v>
      </c>
      <c r="D66" s="62"/>
      <c r="E66" s="44"/>
      <c r="F66" s="23">
        <v>8</v>
      </c>
      <c r="G66" s="45">
        <v>8</v>
      </c>
      <c r="H66" s="47"/>
      <c r="I66" s="47"/>
      <c r="J66" s="24">
        <v>0.88888888888888884</v>
      </c>
      <c r="K66" s="46">
        <v>8</v>
      </c>
      <c r="L66" s="25">
        <v>1</v>
      </c>
      <c r="M66" s="33">
        <v>1</v>
      </c>
      <c r="N66" s="26">
        <v>0.1111111111111111</v>
      </c>
      <c r="O66" s="47">
        <v>1</v>
      </c>
      <c r="P66" s="47"/>
      <c r="Q66" s="47"/>
      <c r="R66" s="47"/>
      <c r="S66" s="47"/>
      <c r="T66" s="47"/>
      <c r="U66" s="47"/>
      <c r="V66" s="47"/>
      <c r="W66" s="47"/>
      <c r="X66" s="27">
        <v>9</v>
      </c>
      <c r="Y66" s="28">
        <v>1</v>
      </c>
      <c r="Z66" s="48"/>
      <c r="AA66" s="39"/>
    </row>
    <row r="67" spans="1:27" ht="22.5" x14ac:dyDescent="0.25">
      <c r="A67" s="64" t="s">
        <v>155</v>
      </c>
      <c r="B67" s="42">
        <v>17</v>
      </c>
      <c r="C67" s="62" t="s">
        <v>54</v>
      </c>
      <c r="D67" s="62" t="s">
        <v>39</v>
      </c>
      <c r="E67" s="44"/>
      <c r="F67" s="23">
        <v>9</v>
      </c>
      <c r="G67" s="45">
        <v>9</v>
      </c>
      <c r="H67" s="47"/>
      <c r="I67" s="47"/>
      <c r="J67" s="24">
        <v>0.52941176470588236</v>
      </c>
      <c r="K67" s="46">
        <v>9</v>
      </c>
      <c r="L67" s="25">
        <v>1</v>
      </c>
      <c r="M67" s="33">
        <v>8</v>
      </c>
      <c r="N67" s="26">
        <v>0.47058823529411764</v>
      </c>
      <c r="O67" s="47">
        <v>6</v>
      </c>
      <c r="P67" s="47"/>
      <c r="Q67" s="47"/>
      <c r="R67" s="47"/>
      <c r="S67" s="47"/>
      <c r="T67" s="47"/>
      <c r="U67" s="47"/>
      <c r="V67" s="47"/>
      <c r="W67" s="47">
        <v>2</v>
      </c>
      <c r="X67" s="27">
        <v>17</v>
      </c>
      <c r="Y67" s="28">
        <v>1</v>
      </c>
      <c r="Z67" s="48"/>
      <c r="AA67" s="39"/>
    </row>
    <row r="68" spans="1:27" ht="45" x14ac:dyDescent="0.25">
      <c r="A68" s="64" t="s">
        <v>156</v>
      </c>
      <c r="B68" s="42">
        <v>14</v>
      </c>
      <c r="C68" s="62" t="s">
        <v>51</v>
      </c>
      <c r="D68" s="62"/>
      <c r="E68" s="44"/>
      <c r="F68" s="23">
        <v>9</v>
      </c>
      <c r="G68" s="45">
        <v>9</v>
      </c>
      <c r="H68" s="47"/>
      <c r="I68" s="47"/>
      <c r="J68" s="24">
        <v>0.6428571428571429</v>
      </c>
      <c r="K68" s="46">
        <v>9</v>
      </c>
      <c r="L68" s="25">
        <v>1</v>
      </c>
      <c r="M68" s="33">
        <v>5</v>
      </c>
      <c r="N68" s="26">
        <v>0.35714285714285715</v>
      </c>
      <c r="O68" s="47">
        <v>5</v>
      </c>
      <c r="P68" s="47"/>
      <c r="Q68" s="47"/>
      <c r="R68" s="47"/>
      <c r="S68" s="47"/>
      <c r="T68" s="47"/>
      <c r="U68" s="47"/>
      <c r="V68" s="47"/>
      <c r="W68" s="47"/>
      <c r="X68" s="27">
        <v>14</v>
      </c>
      <c r="Y68" s="28">
        <v>1</v>
      </c>
      <c r="Z68" s="48"/>
      <c r="AA68" s="39"/>
    </row>
    <row r="69" spans="1:27" ht="45" x14ac:dyDescent="0.25">
      <c r="A69" s="64" t="s">
        <v>157</v>
      </c>
      <c r="B69" s="42">
        <v>31</v>
      </c>
      <c r="C69" s="62" t="s">
        <v>119</v>
      </c>
      <c r="D69" s="62"/>
      <c r="E69" s="44" t="s">
        <v>38</v>
      </c>
      <c r="F69" s="23">
        <v>19</v>
      </c>
      <c r="G69" s="45">
        <v>19</v>
      </c>
      <c r="H69" s="47"/>
      <c r="I69" s="47"/>
      <c r="J69" s="24">
        <v>0.61290322580645162</v>
      </c>
      <c r="K69" s="46">
        <v>19</v>
      </c>
      <c r="L69" s="25">
        <v>1</v>
      </c>
      <c r="M69" s="33">
        <v>12</v>
      </c>
      <c r="N69" s="26">
        <v>0.38709677419354838</v>
      </c>
      <c r="O69" s="47">
        <v>5</v>
      </c>
      <c r="P69" s="47">
        <v>3</v>
      </c>
      <c r="Q69" s="47"/>
      <c r="R69" s="47"/>
      <c r="S69" s="47"/>
      <c r="T69" s="47"/>
      <c r="U69" s="47">
        <v>4</v>
      </c>
      <c r="V69" s="47"/>
      <c r="W69" s="47"/>
      <c r="X69" s="27">
        <v>31</v>
      </c>
      <c r="Y69" s="28">
        <v>1</v>
      </c>
      <c r="Z69" s="48"/>
      <c r="AA69" s="39"/>
    </row>
    <row r="70" spans="1:27" ht="45" x14ac:dyDescent="0.25">
      <c r="A70" s="281" t="s">
        <v>157</v>
      </c>
      <c r="B70" s="42">
        <v>8</v>
      </c>
      <c r="C70" s="41">
        <v>8</v>
      </c>
      <c r="D70" s="41"/>
      <c r="E70" s="55"/>
      <c r="F70" s="23">
        <v>7</v>
      </c>
      <c r="G70" s="56">
        <v>7</v>
      </c>
      <c r="H70" s="41"/>
      <c r="I70" s="41"/>
      <c r="J70" s="24">
        <v>0.875</v>
      </c>
      <c r="K70" s="41">
        <v>7</v>
      </c>
      <c r="L70" s="25">
        <v>1</v>
      </c>
      <c r="M70" s="33">
        <v>1</v>
      </c>
      <c r="N70" s="26">
        <v>0.125</v>
      </c>
      <c r="O70" s="41">
        <v>1</v>
      </c>
      <c r="P70" s="41"/>
      <c r="Q70" s="41"/>
      <c r="R70" s="41"/>
      <c r="S70" s="41"/>
      <c r="T70" s="41"/>
      <c r="U70" s="41"/>
      <c r="V70" s="41"/>
      <c r="W70" s="41"/>
      <c r="X70" s="27">
        <v>8</v>
      </c>
      <c r="Y70" s="28">
        <v>1</v>
      </c>
      <c r="Z70" s="57"/>
      <c r="AA70" s="39"/>
    </row>
    <row r="71" spans="1:27" ht="22.5" x14ac:dyDescent="0.25">
      <c r="A71" s="64" t="s">
        <v>158</v>
      </c>
      <c r="B71" s="42">
        <v>14</v>
      </c>
      <c r="C71" s="62" t="s">
        <v>51</v>
      </c>
      <c r="D71" s="62" t="s">
        <v>38</v>
      </c>
      <c r="E71" s="44"/>
      <c r="F71" s="23">
        <v>12</v>
      </c>
      <c r="G71" s="45">
        <v>12</v>
      </c>
      <c r="H71" s="47"/>
      <c r="I71" s="47"/>
      <c r="J71" s="24">
        <v>0.8571428571428571</v>
      </c>
      <c r="K71" s="46">
        <v>12</v>
      </c>
      <c r="L71" s="25">
        <v>1</v>
      </c>
      <c r="M71" s="33">
        <v>2</v>
      </c>
      <c r="N71" s="26">
        <v>0.14285714285714285</v>
      </c>
      <c r="O71" s="47">
        <v>1</v>
      </c>
      <c r="P71" s="47">
        <v>1</v>
      </c>
      <c r="Q71" s="47"/>
      <c r="R71" s="47"/>
      <c r="S71" s="47"/>
      <c r="T71" s="47"/>
      <c r="U71" s="47"/>
      <c r="V71" s="47"/>
      <c r="W71" s="47"/>
      <c r="X71" s="27">
        <v>14</v>
      </c>
      <c r="Y71" s="28">
        <v>1</v>
      </c>
      <c r="Z71" s="48"/>
      <c r="AA71" s="39"/>
    </row>
    <row r="72" spans="1:27" ht="33.75" x14ac:dyDescent="0.25">
      <c r="A72" s="64" t="s">
        <v>159</v>
      </c>
      <c r="B72" s="42">
        <v>13</v>
      </c>
      <c r="C72" s="62" t="s">
        <v>50</v>
      </c>
      <c r="D72" s="62" t="s">
        <v>38</v>
      </c>
      <c r="E72" s="44"/>
      <c r="F72" s="23">
        <v>7</v>
      </c>
      <c r="G72" s="45">
        <v>7</v>
      </c>
      <c r="H72" s="47"/>
      <c r="I72" s="47"/>
      <c r="J72" s="24">
        <v>0.53846153846153844</v>
      </c>
      <c r="K72" s="46">
        <v>7</v>
      </c>
      <c r="L72" s="25">
        <v>1</v>
      </c>
      <c r="M72" s="33">
        <v>6</v>
      </c>
      <c r="N72" s="26">
        <v>0.46153846153846156</v>
      </c>
      <c r="O72" s="47">
        <v>5</v>
      </c>
      <c r="P72" s="47"/>
      <c r="Q72" s="47"/>
      <c r="R72" s="47"/>
      <c r="S72" s="47"/>
      <c r="T72" s="47"/>
      <c r="U72" s="47">
        <v>1</v>
      </c>
      <c r="V72" s="47"/>
      <c r="W72" s="47"/>
      <c r="X72" s="27">
        <v>13</v>
      </c>
      <c r="Y72" s="28">
        <v>1</v>
      </c>
      <c r="Z72" s="48"/>
      <c r="AA72" s="39"/>
    </row>
    <row r="73" spans="1:27" ht="22.5" x14ac:dyDescent="0.25">
      <c r="A73" s="64" t="s">
        <v>140</v>
      </c>
      <c r="B73" s="42">
        <v>16</v>
      </c>
      <c r="C73" s="62" t="s">
        <v>53</v>
      </c>
      <c r="D73" s="43"/>
      <c r="E73" s="44"/>
      <c r="F73" s="23">
        <v>7</v>
      </c>
      <c r="G73" s="45">
        <v>7</v>
      </c>
      <c r="H73" s="47"/>
      <c r="I73" s="47"/>
      <c r="J73" s="24">
        <v>0.4375</v>
      </c>
      <c r="K73" s="63">
        <v>7</v>
      </c>
      <c r="L73" s="25">
        <v>1</v>
      </c>
      <c r="M73" s="33">
        <v>9</v>
      </c>
      <c r="N73" s="26">
        <v>0.5625</v>
      </c>
      <c r="O73" s="47">
        <v>2</v>
      </c>
      <c r="P73" s="47"/>
      <c r="Q73" s="47"/>
      <c r="R73" s="47"/>
      <c r="S73" s="47"/>
      <c r="T73" s="47"/>
      <c r="U73" s="47">
        <v>1</v>
      </c>
      <c r="V73" s="47"/>
      <c r="W73" s="47">
        <v>6</v>
      </c>
      <c r="X73" s="27">
        <v>16</v>
      </c>
      <c r="Y73" s="28">
        <v>1</v>
      </c>
      <c r="Z73" s="48"/>
      <c r="AA73" s="39"/>
    </row>
    <row r="74" spans="1:27" ht="22.5" x14ac:dyDescent="0.25">
      <c r="A74" s="70" t="s">
        <v>147</v>
      </c>
      <c r="B74" s="42">
        <v>110</v>
      </c>
      <c r="C74" s="62" t="s">
        <v>148</v>
      </c>
      <c r="D74" s="62" t="s">
        <v>45</v>
      </c>
      <c r="E74" s="44" t="s">
        <v>53</v>
      </c>
      <c r="F74" s="23">
        <v>110</v>
      </c>
      <c r="G74" s="77"/>
      <c r="H74" s="47">
        <v>89</v>
      </c>
      <c r="I74" s="47">
        <v>21</v>
      </c>
      <c r="J74" s="24">
        <v>1</v>
      </c>
      <c r="K74" s="78">
        <v>110</v>
      </c>
      <c r="L74" s="25">
        <v>1</v>
      </c>
      <c r="M74" s="33">
        <v>0</v>
      </c>
      <c r="N74" s="26">
        <v>0</v>
      </c>
      <c r="O74" s="47"/>
      <c r="P74" s="47"/>
      <c r="Q74" s="47"/>
      <c r="R74" s="47"/>
      <c r="S74" s="47"/>
      <c r="T74" s="47"/>
      <c r="U74" s="47"/>
      <c r="V74" s="47"/>
      <c r="W74" s="47"/>
      <c r="X74" s="27">
        <v>110</v>
      </c>
      <c r="Y74" s="28">
        <v>1</v>
      </c>
      <c r="Z74" s="48"/>
      <c r="AA74" s="39"/>
    </row>
    <row r="75" spans="1:27" x14ac:dyDescent="0.25">
      <c r="A75" s="70" t="s">
        <v>149</v>
      </c>
      <c r="B75" s="42">
        <v>54</v>
      </c>
      <c r="C75" s="62" t="s">
        <v>150</v>
      </c>
      <c r="D75" s="62" t="s">
        <v>42</v>
      </c>
      <c r="E75" s="44" t="s">
        <v>49</v>
      </c>
      <c r="F75" s="23">
        <v>54</v>
      </c>
      <c r="G75" s="77"/>
      <c r="H75" s="47">
        <v>46</v>
      </c>
      <c r="I75" s="47">
        <v>8</v>
      </c>
      <c r="J75" s="24">
        <v>1</v>
      </c>
      <c r="K75" s="78">
        <v>54</v>
      </c>
      <c r="L75" s="25">
        <v>1</v>
      </c>
      <c r="M75" s="33">
        <v>0</v>
      </c>
      <c r="N75" s="26">
        <v>0</v>
      </c>
      <c r="O75" s="47"/>
      <c r="P75" s="47"/>
      <c r="Q75" s="47"/>
      <c r="R75" s="47"/>
      <c r="S75" s="47"/>
      <c r="T75" s="47"/>
      <c r="U75" s="47"/>
      <c r="V75" s="47"/>
      <c r="W75" s="47"/>
      <c r="X75" s="27">
        <v>54</v>
      </c>
      <c r="Y75" s="28">
        <v>1</v>
      </c>
      <c r="Z75" s="48"/>
      <c r="AA75" s="39"/>
    </row>
    <row r="76" spans="1:27" ht="22.5" x14ac:dyDescent="0.25">
      <c r="A76" s="70" t="s">
        <v>151</v>
      </c>
      <c r="B76" s="42">
        <v>29</v>
      </c>
      <c r="C76" s="62" t="s">
        <v>50</v>
      </c>
      <c r="D76" s="62" t="s">
        <v>38</v>
      </c>
      <c r="E76" s="44" t="s">
        <v>53</v>
      </c>
      <c r="F76" s="23">
        <v>29</v>
      </c>
      <c r="G76" s="77"/>
      <c r="H76" s="47">
        <v>25</v>
      </c>
      <c r="I76" s="47">
        <v>4</v>
      </c>
      <c r="J76" s="24">
        <v>1</v>
      </c>
      <c r="K76" s="78">
        <v>29</v>
      </c>
      <c r="L76" s="25">
        <v>1</v>
      </c>
      <c r="M76" s="33">
        <v>0</v>
      </c>
      <c r="N76" s="26">
        <v>0</v>
      </c>
      <c r="O76" s="47"/>
      <c r="P76" s="47"/>
      <c r="Q76" s="47"/>
      <c r="R76" s="47"/>
      <c r="S76" s="47"/>
      <c r="T76" s="47"/>
      <c r="U76" s="47"/>
      <c r="V76" s="47"/>
      <c r="W76" s="47"/>
      <c r="X76" s="27">
        <v>29</v>
      </c>
      <c r="Y76" s="28">
        <v>1</v>
      </c>
      <c r="Z76" s="48"/>
      <c r="AA76" s="39"/>
    </row>
    <row r="77" spans="1:27" ht="22.5" x14ac:dyDescent="0.25">
      <c r="A77" s="70" t="s">
        <v>181</v>
      </c>
      <c r="B77" s="42">
        <v>17</v>
      </c>
      <c r="C77" s="94">
        <v>17</v>
      </c>
      <c r="D77" s="95"/>
      <c r="E77" s="96"/>
      <c r="F77" s="23">
        <v>13</v>
      </c>
      <c r="G77" s="97">
        <v>13</v>
      </c>
      <c r="H77" s="98"/>
      <c r="I77" s="98"/>
      <c r="J77" s="24">
        <v>0.76470588235294112</v>
      </c>
      <c r="K77" s="94">
        <v>12</v>
      </c>
      <c r="L77" s="25">
        <v>0.92307692307692313</v>
      </c>
      <c r="M77" s="33">
        <v>4</v>
      </c>
      <c r="N77" s="26">
        <v>0.23529411764705882</v>
      </c>
      <c r="O77" s="53">
        <v>3</v>
      </c>
      <c r="P77" s="98"/>
      <c r="Q77" s="98"/>
      <c r="R77" s="98"/>
      <c r="S77" s="98"/>
      <c r="T77" s="98"/>
      <c r="U77" s="53">
        <v>1</v>
      </c>
      <c r="V77" s="53"/>
      <c r="W77" s="98"/>
      <c r="X77" s="27">
        <v>17</v>
      </c>
      <c r="Y77" s="28">
        <v>1</v>
      </c>
      <c r="Z77" s="61"/>
      <c r="AA77" s="39"/>
    </row>
    <row r="78" spans="1:27" ht="22.5" x14ac:dyDescent="0.25">
      <c r="A78" s="70" t="s">
        <v>182</v>
      </c>
      <c r="B78" s="42">
        <v>26</v>
      </c>
      <c r="C78" s="62" t="s">
        <v>50</v>
      </c>
      <c r="D78" s="62" t="s">
        <v>39</v>
      </c>
      <c r="E78" s="44" t="s">
        <v>50</v>
      </c>
      <c r="F78" s="23">
        <v>14</v>
      </c>
      <c r="G78" s="45">
        <v>14</v>
      </c>
      <c r="H78" s="47"/>
      <c r="I78" s="47"/>
      <c r="J78" s="24">
        <v>0.53846153846153844</v>
      </c>
      <c r="K78" s="63">
        <v>14</v>
      </c>
      <c r="L78" s="25">
        <v>1</v>
      </c>
      <c r="M78" s="33">
        <v>12</v>
      </c>
      <c r="N78" s="26">
        <v>0.46153846153846156</v>
      </c>
      <c r="O78" s="47"/>
      <c r="P78" s="47">
        <v>1</v>
      </c>
      <c r="Q78" s="47"/>
      <c r="R78" s="47"/>
      <c r="S78" s="47"/>
      <c r="T78" s="47"/>
      <c r="U78" s="47">
        <v>6</v>
      </c>
      <c r="V78" s="47">
        <v>1</v>
      </c>
      <c r="W78" s="47">
        <v>4</v>
      </c>
      <c r="X78" s="27">
        <v>26</v>
      </c>
      <c r="Y78" s="28">
        <v>1</v>
      </c>
      <c r="Z78" s="48"/>
      <c r="AA78" s="39"/>
    </row>
    <row r="79" spans="1:27" ht="22.5" x14ac:dyDescent="0.25">
      <c r="A79" s="70" t="s">
        <v>183</v>
      </c>
      <c r="B79" s="42">
        <v>17</v>
      </c>
      <c r="C79" s="62" t="s">
        <v>49</v>
      </c>
      <c r="D79" s="62" t="s">
        <v>40</v>
      </c>
      <c r="E79" s="44" t="s">
        <v>42</v>
      </c>
      <c r="F79" s="23">
        <v>11</v>
      </c>
      <c r="G79" s="45">
        <v>11</v>
      </c>
      <c r="H79" s="47"/>
      <c r="I79" s="47"/>
      <c r="J79" s="24">
        <v>0.6470588235294118</v>
      </c>
      <c r="K79" s="63">
        <v>11</v>
      </c>
      <c r="L79" s="25">
        <v>1</v>
      </c>
      <c r="M79" s="33">
        <v>6</v>
      </c>
      <c r="N79" s="26">
        <v>0.35294117647058826</v>
      </c>
      <c r="O79" s="47">
        <v>3</v>
      </c>
      <c r="P79" s="47">
        <v>3</v>
      </c>
      <c r="Q79" s="47"/>
      <c r="R79" s="47"/>
      <c r="S79" s="47"/>
      <c r="T79" s="47"/>
      <c r="U79" s="47"/>
      <c r="V79" s="47"/>
      <c r="W79" s="47"/>
      <c r="X79" s="27">
        <v>17</v>
      </c>
      <c r="Y79" s="28">
        <v>1</v>
      </c>
      <c r="Z79" s="48"/>
      <c r="AA79" s="39"/>
    </row>
    <row r="80" spans="1:27" ht="22.5" x14ac:dyDescent="0.25">
      <c r="A80" s="70" t="s">
        <v>184</v>
      </c>
      <c r="B80" s="42">
        <v>38</v>
      </c>
      <c r="C80" s="62" t="s">
        <v>51</v>
      </c>
      <c r="D80" s="62" t="s">
        <v>40</v>
      </c>
      <c r="E80" s="44" t="s">
        <v>61</v>
      </c>
      <c r="F80" s="23">
        <v>28</v>
      </c>
      <c r="G80" s="45">
        <v>28</v>
      </c>
      <c r="H80" s="47"/>
      <c r="I80" s="47"/>
      <c r="J80" s="24">
        <v>0.73684210526315785</v>
      </c>
      <c r="K80" s="63">
        <v>27</v>
      </c>
      <c r="L80" s="25">
        <v>0.9642857142857143</v>
      </c>
      <c r="M80" s="33">
        <v>10</v>
      </c>
      <c r="N80" s="26">
        <v>0.26315789473684209</v>
      </c>
      <c r="O80" s="47"/>
      <c r="P80" s="47">
        <v>1</v>
      </c>
      <c r="Q80" s="47"/>
      <c r="R80" s="47"/>
      <c r="S80" s="47"/>
      <c r="T80" s="47">
        <v>1</v>
      </c>
      <c r="U80" s="47">
        <v>3</v>
      </c>
      <c r="V80" s="47"/>
      <c r="W80" s="47">
        <v>5</v>
      </c>
      <c r="X80" s="27">
        <v>38</v>
      </c>
      <c r="Y80" s="28">
        <v>1</v>
      </c>
      <c r="Z80" s="48"/>
      <c r="AA80" s="39"/>
    </row>
    <row r="81" spans="1:27" ht="22.5" x14ac:dyDescent="0.25">
      <c r="A81" s="50" t="s">
        <v>184</v>
      </c>
      <c r="B81" s="42">
        <v>11</v>
      </c>
      <c r="C81" s="41">
        <v>9</v>
      </c>
      <c r="D81" s="41"/>
      <c r="E81" s="55">
        <v>2</v>
      </c>
      <c r="F81" s="23">
        <v>9</v>
      </c>
      <c r="G81" s="56">
        <v>9</v>
      </c>
      <c r="H81" s="41"/>
      <c r="I81" s="41"/>
      <c r="J81" s="24">
        <v>0.81818181818181823</v>
      </c>
      <c r="K81" s="41">
        <v>9</v>
      </c>
      <c r="L81" s="25">
        <v>1</v>
      </c>
      <c r="M81" s="33">
        <v>2</v>
      </c>
      <c r="N81" s="26">
        <v>0.18181818181818182</v>
      </c>
      <c r="O81" s="41"/>
      <c r="P81" s="41"/>
      <c r="Q81" s="41"/>
      <c r="R81" s="41"/>
      <c r="S81" s="41"/>
      <c r="T81" s="41"/>
      <c r="U81" s="41"/>
      <c r="V81" s="41"/>
      <c r="W81" s="41">
        <v>2</v>
      </c>
      <c r="X81" s="27">
        <v>11</v>
      </c>
      <c r="Y81" s="28">
        <v>1</v>
      </c>
      <c r="Z81" s="57"/>
      <c r="AA81" s="39"/>
    </row>
    <row r="82" spans="1:27" ht="33.75" x14ac:dyDescent="0.25">
      <c r="A82" s="70" t="s">
        <v>185</v>
      </c>
      <c r="B82" s="42">
        <v>19</v>
      </c>
      <c r="C82" s="62" t="s">
        <v>53</v>
      </c>
      <c r="D82" s="62" t="s">
        <v>38</v>
      </c>
      <c r="E82" s="44" t="s">
        <v>40</v>
      </c>
      <c r="F82" s="23">
        <v>15</v>
      </c>
      <c r="G82" s="45">
        <v>15</v>
      </c>
      <c r="H82" s="47"/>
      <c r="I82" s="47"/>
      <c r="J82" s="24">
        <v>0.78947368421052633</v>
      </c>
      <c r="K82" s="63">
        <v>15</v>
      </c>
      <c r="L82" s="25">
        <v>1</v>
      </c>
      <c r="M82" s="33">
        <v>4</v>
      </c>
      <c r="N82" s="26">
        <v>0.21052631578947367</v>
      </c>
      <c r="O82" s="47">
        <v>2</v>
      </c>
      <c r="P82" s="47"/>
      <c r="Q82" s="47"/>
      <c r="R82" s="47"/>
      <c r="S82" s="47"/>
      <c r="T82" s="47"/>
      <c r="U82" s="47">
        <v>1</v>
      </c>
      <c r="V82" s="47"/>
      <c r="W82" s="47">
        <v>1</v>
      </c>
      <c r="X82" s="27">
        <v>19</v>
      </c>
      <c r="Y82" s="28">
        <v>1</v>
      </c>
      <c r="Z82" s="48"/>
      <c r="AA82" s="39"/>
    </row>
    <row r="83" spans="1:27" x14ac:dyDescent="0.25">
      <c r="A83" s="101" t="s">
        <v>186</v>
      </c>
      <c r="B83" s="42">
        <v>24</v>
      </c>
      <c r="C83" s="62" t="s">
        <v>57</v>
      </c>
      <c r="D83" s="43" t="s">
        <v>39</v>
      </c>
      <c r="E83" s="44" t="s">
        <v>41</v>
      </c>
      <c r="F83" s="23">
        <v>16</v>
      </c>
      <c r="G83" s="45">
        <v>16</v>
      </c>
      <c r="H83" s="47"/>
      <c r="I83" s="47"/>
      <c r="J83" s="24">
        <v>0.66666666666666663</v>
      </c>
      <c r="K83" s="63">
        <v>16</v>
      </c>
      <c r="L83" s="25">
        <v>1</v>
      </c>
      <c r="M83" s="33">
        <v>8</v>
      </c>
      <c r="N83" s="26">
        <v>0.33333333333333331</v>
      </c>
      <c r="O83" s="47">
        <v>4</v>
      </c>
      <c r="P83" s="47">
        <v>1</v>
      </c>
      <c r="Q83" s="47"/>
      <c r="R83" s="47"/>
      <c r="S83" s="47"/>
      <c r="T83" s="47"/>
      <c r="U83" s="47">
        <v>1</v>
      </c>
      <c r="V83" s="47"/>
      <c r="W83" s="47">
        <v>2</v>
      </c>
      <c r="X83" s="27">
        <v>24</v>
      </c>
      <c r="Y83" s="28">
        <v>1</v>
      </c>
      <c r="Z83" s="48"/>
      <c r="AA83" s="39"/>
    </row>
    <row r="84" spans="1:27" ht="22.5" x14ac:dyDescent="0.25">
      <c r="A84" s="100" t="s">
        <v>187</v>
      </c>
      <c r="B84" s="42">
        <v>15</v>
      </c>
      <c r="C84" s="62" t="s">
        <v>52</v>
      </c>
      <c r="D84" s="62"/>
      <c r="E84" s="44"/>
      <c r="F84" s="23">
        <v>14</v>
      </c>
      <c r="G84" s="45">
        <v>14</v>
      </c>
      <c r="H84" s="47"/>
      <c r="I84" s="47"/>
      <c r="J84" s="24">
        <v>0.93333333333333335</v>
      </c>
      <c r="K84" s="46">
        <v>14</v>
      </c>
      <c r="L84" s="25">
        <v>1</v>
      </c>
      <c r="M84" s="33">
        <v>1</v>
      </c>
      <c r="N84" s="26">
        <v>6.6666666666666666E-2</v>
      </c>
      <c r="O84" s="47"/>
      <c r="P84" s="47"/>
      <c r="Q84" s="47"/>
      <c r="R84" s="47"/>
      <c r="S84" s="47"/>
      <c r="T84" s="47"/>
      <c r="U84" s="47"/>
      <c r="V84" s="47">
        <v>1</v>
      </c>
      <c r="W84" s="47"/>
      <c r="X84" s="27">
        <v>15</v>
      </c>
      <c r="Y84" s="28">
        <v>1</v>
      </c>
      <c r="Z84" s="48"/>
      <c r="AA84" s="39"/>
    </row>
    <row r="85" spans="1:27" ht="45" x14ac:dyDescent="0.25">
      <c r="A85" s="101" t="s">
        <v>188</v>
      </c>
      <c r="B85" s="42">
        <v>34</v>
      </c>
      <c r="C85" s="62" t="s">
        <v>50</v>
      </c>
      <c r="D85" s="43"/>
      <c r="E85" s="44" t="s">
        <v>58</v>
      </c>
      <c r="F85" s="23">
        <v>25</v>
      </c>
      <c r="G85" s="45">
        <v>25</v>
      </c>
      <c r="H85" s="47"/>
      <c r="I85" s="47"/>
      <c r="J85" s="24">
        <v>0.73529411764705888</v>
      </c>
      <c r="K85" s="63">
        <v>24</v>
      </c>
      <c r="L85" s="25">
        <v>0.96</v>
      </c>
      <c r="M85" s="33">
        <v>9</v>
      </c>
      <c r="N85" s="26">
        <v>0.26470588235294118</v>
      </c>
      <c r="O85" s="47">
        <v>3</v>
      </c>
      <c r="P85" s="47"/>
      <c r="Q85" s="47"/>
      <c r="R85" s="47"/>
      <c r="S85" s="47"/>
      <c r="T85" s="47"/>
      <c r="U85" s="47">
        <v>1</v>
      </c>
      <c r="V85" s="47">
        <v>1</v>
      </c>
      <c r="W85" s="47">
        <v>4</v>
      </c>
      <c r="X85" s="27">
        <v>34</v>
      </c>
      <c r="Y85" s="28">
        <v>1</v>
      </c>
      <c r="Z85" s="48"/>
      <c r="AA85" s="39"/>
    </row>
    <row r="86" spans="1:27" ht="22.5" x14ac:dyDescent="0.25">
      <c r="A86" s="58" t="s">
        <v>189</v>
      </c>
      <c r="B86" s="42">
        <v>13</v>
      </c>
      <c r="C86" s="43" t="s">
        <v>47</v>
      </c>
      <c r="D86" s="43"/>
      <c r="E86" s="44" t="s">
        <v>40</v>
      </c>
      <c r="F86" s="23">
        <v>11</v>
      </c>
      <c r="G86" s="45">
        <v>11</v>
      </c>
      <c r="H86" s="47"/>
      <c r="I86" s="47"/>
      <c r="J86" s="24">
        <v>0.84615384615384615</v>
      </c>
      <c r="K86" s="63">
        <v>11</v>
      </c>
      <c r="L86" s="25">
        <v>1</v>
      </c>
      <c r="M86" s="33">
        <v>2</v>
      </c>
      <c r="N86" s="26">
        <v>0.15384615384615385</v>
      </c>
      <c r="O86" s="47"/>
      <c r="P86" s="47"/>
      <c r="Q86" s="47"/>
      <c r="R86" s="47"/>
      <c r="S86" s="47"/>
      <c r="T86" s="47"/>
      <c r="U86" s="47">
        <v>1</v>
      </c>
      <c r="V86" s="47"/>
      <c r="W86" s="47">
        <v>1</v>
      </c>
      <c r="X86" s="27">
        <v>13</v>
      </c>
      <c r="Y86" s="28">
        <v>1</v>
      </c>
      <c r="Z86" s="48"/>
      <c r="AA86" s="39"/>
    </row>
    <row r="87" spans="1:27" ht="33.75" x14ac:dyDescent="0.25">
      <c r="A87" s="64" t="s">
        <v>160</v>
      </c>
      <c r="B87" s="42">
        <v>9</v>
      </c>
      <c r="C87" s="62" t="s">
        <v>44</v>
      </c>
      <c r="D87" s="62"/>
      <c r="E87" s="44" t="s">
        <v>39</v>
      </c>
      <c r="F87" s="23">
        <v>7</v>
      </c>
      <c r="G87" s="45">
        <v>7</v>
      </c>
      <c r="H87" s="47"/>
      <c r="I87" s="47"/>
      <c r="J87" s="24">
        <v>0.77777777777777779</v>
      </c>
      <c r="K87" s="46">
        <v>7</v>
      </c>
      <c r="L87" s="25">
        <v>1</v>
      </c>
      <c r="M87" s="33">
        <v>2</v>
      </c>
      <c r="N87" s="26">
        <v>0.22222222222222221</v>
      </c>
      <c r="O87" s="47">
        <v>1</v>
      </c>
      <c r="P87" s="47">
        <v>1</v>
      </c>
      <c r="Q87" s="47"/>
      <c r="R87" s="47"/>
      <c r="S87" s="47"/>
      <c r="T87" s="47"/>
      <c r="U87" s="47"/>
      <c r="V87" s="47"/>
      <c r="W87" s="47"/>
      <c r="X87" s="27">
        <v>9</v>
      </c>
      <c r="Y87" s="28">
        <v>1</v>
      </c>
      <c r="Z87" s="48"/>
      <c r="AA87" s="39"/>
    </row>
    <row r="88" spans="1:27" ht="33.75" x14ac:dyDescent="0.25">
      <c r="A88" s="58" t="s">
        <v>160</v>
      </c>
      <c r="B88" s="42">
        <v>18</v>
      </c>
      <c r="C88" s="43" t="s">
        <v>47</v>
      </c>
      <c r="D88" s="43" t="s">
        <v>38</v>
      </c>
      <c r="E88" s="44" t="s">
        <v>45</v>
      </c>
      <c r="F88" s="23">
        <v>12</v>
      </c>
      <c r="G88" s="45">
        <v>12</v>
      </c>
      <c r="H88" s="47"/>
      <c r="I88" s="47"/>
      <c r="J88" s="24">
        <v>0.66666666666666663</v>
      </c>
      <c r="K88" s="63">
        <v>12</v>
      </c>
      <c r="L88" s="25">
        <v>1</v>
      </c>
      <c r="M88" s="33">
        <v>6</v>
      </c>
      <c r="N88" s="26">
        <v>0.33333333333333331</v>
      </c>
      <c r="O88" s="47">
        <v>3</v>
      </c>
      <c r="P88" s="47"/>
      <c r="Q88" s="47"/>
      <c r="R88" s="47"/>
      <c r="S88" s="47"/>
      <c r="T88" s="47"/>
      <c r="U88" s="47"/>
      <c r="V88" s="47"/>
      <c r="W88" s="47">
        <v>3</v>
      </c>
      <c r="X88" s="27">
        <v>18</v>
      </c>
      <c r="Y88" s="28">
        <v>1</v>
      </c>
      <c r="Z88" s="48"/>
      <c r="AA88" s="39"/>
    </row>
    <row r="89" spans="1:27" ht="33.75" x14ac:dyDescent="0.25">
      <c r="A89" s="281" t="s">
        <v>199</v>
      </c>
      <c r="B89" s="42">
        <v>18</v>
      </c>
      <c r="C89" s="41">
        <v>8</v>
      </c>
      <c r="D89" s="41"/>
      <c r="E89" s="55">
        <v>10</v>
      </c>
      <c r="F89" s="23">
        <v>13</v>
      </c>
      <c r="G89" s="56">
        <v>13</v>
      </c>
      <c r="H89" s="41"/>
      <c r="I89" s="41"/>
      <c r="J89" s="24">
        <v>0.72222222222222221</v>
      </c>
      <c r="K89" s="41">
        <v>13</v>
      </c>
      <c r="L89" s="25">
        <v>1</v>
      </c>
      <c r="M89" s="33">
        <v>4</v>
      </c>
      <c r="N89" s="26">
        <v>0.22222222222222221</v>
      </c>
      <c r="O89" s="41"/>
      <c r="P89" s="41"/>
      <c r="Q89" s="41"/>
      <c r="R89" s="41"/>
      <c r="S89" s="41"/>
      <c r="T89" s="41"/>
      <c r="U89" s="41"/>
      <c r="V89" s="41"/>
      <c r="W89" s="41">
        <v>4</v>
      </c>
      <c r="X89" s="27">
        <v>17</v>
      </c>
      <c r="Y89" s="28">
        <v>0.94444444444444442</v>
      </c>
      <c r="Z89" s="57">
        <v>1</v>
      </c>
      <c r="AA89" s="229">
        <v>5.5555555555555552E-2</v>
      </c>
    </row>
    <row r="90" spans="1:27" ht="33.75" x14ac:dyDescent="0.25">
      <c r="A90" s="64" t="s">
        <v>115</v>
      </c>
      <c r="B90" s="42">
        <v>26</v>
      </c>
      <c r="C90" s="62" t="s">
        <v>46</v>
      </c>
      <c r="D90" s="62"/>
      <c r="E90" s="44" t="s">
        <v>54</v>
      </c>
      <c r="F90" s="23">
        <v>18</v>
      </c>
      <c r="G90" s="45">
        <v>18</v>
      </c>
      <c r="H90" s="47"/>
      <c r="I90" s="47"/>
      <c r="J90" s="24">
        <v>0.69230769230769229</v>
      </c>
      <c r="K90" s="63">
        <v>18</v>
      </c>
      <c r="L90" s="25">
        <v>1</v>
      </c>
      <c r="M90" s="33">
        <v>8</v>
      </c>
      <c r="N90" s="26">
        <v>0.30769230769230771</v>
      </c>
      <c r="O90" s="47">
        <v>1</v>
      </c>
      <c r="P90" s="47"/>
      <c r="Q90" s="47"/>
      <c r="R90" s="47">
        <v>3</v>
      </c>
      <c r="S90" s="47"/>
      <c r="T90" s="47"/>
      <c r="U90" s="47"/>
      <c r="V90" s="47"/>
      <c r="W90" s="47">
        <v>4</v>
      </c>
      <c r="X90" s="27">
        <v>26</v>
      </c>
      <c r="Y90" s="28">
        <v>1</v>
      </c>
      <c r="Z90" s="48"/>
      <c r="AA90" s="39"/>
    </row>
    <row r="91" spans="1:27" ht="33.75" x14ac:dyDescent="0.25">
      <c r="A91" s="70" t="s">
        <v>121</v>
      </c>
      <c r="B91" s="42">
        <v>21</v>
      </c>
      <c r="C91" s="41">
        <v>15</v>
      </c>
      <c r="D91" s="41">
        <v>2</v>
      </c>
      <c r="E91" s="55">
        <v>6</v>
      </c>
      <c r="F91" s="23">
        <v>14</v>
      </c>
      <c r="G91" s="56">
        <v>14</v>
      </c>
      <c r="H91" s="41"/>
      <c r="I91" s="41"/>
      <c r="J91" s="24">
        <v>0.66666666666666663</v>
      </c>
      <c r="K91" s="41">
        <v>14</v>
      </c>
      <c r="L91" s="25">
        <v>1</v>
      </c>
      <c r="M91" s="33">
        <v>7</v>
      </c>
      <c r="N91" s="26">
        <v>0.33333333333333331</v>
      </c>
      <c r="O91" s="41">
        <v>2</v>
      </c>
      <c r="P91" s="41">
        <v>1</v>
      </c>
      <c r="Q91" s="41"/>
      <c r="R91" s="41"/>
      <c r="S91" s="41"/>
      <c r="T91" s="41"/>
      <c r="U91" s="41">
        <v>3</v>
      </c>
      <c r="V91" s="41"/>
      <c r="W91" s="41">
        <v>1</v>
      </c>
      <c r="X91" s="27">
        <v>21</v>
      </c>
      <c r="Y91" s="28">
        <v>1</v>
      </c>
      <c r="Z91" s="74"/>
      <c r="AA91" s="39"/>
    </row>
    <row r="92" spans="1:27" ht="78.75" x14ac:dyDescent="0.25">
      <c r="A92" s="50" t="s">
        <v>85</v>
      </c>
      <c r="B92" s="42">
        <v>13</v>
      </c>
      <c r="C92" s="41">
        <v>13</v>
      </c>
      <c r="D92" s="41">
        <v>2</v>
      </c>
      <c r="E92" s="55"/>
      <c r="F92" s="23">
        <v>11</v>
      </c>
      <c r="G92" s="56">
        <v>11</v>
      </c>
      <c r="H92" s="41"/>
      <c r="I92" s="41"/>
      <c r="J92" s="24">
        <v>0.84615384615384615</v>
      </c>
      <c r="K92" s="41">
        <v>10</v>
      </c>
      <c r="L92" s="25">
        <v>0.90909090909090906</v>
      </c>
      <c r="M92" s="33">
        <v>2</v>
      </c>
      <c r="N92" s="26">
        <v>0.15384615384615385</v>
      </c>
      <c r="O92" s="41">
        <v>1</v>
      </c>
      <c r="P92" s="41"/>
      <c r="Q92" s="41"/>
      <c r="R92" s="41"/>
      <c r="S92" s="41"/>
      <c r="T92" s="41"/>
      <c r="U92" s="41"/>
      <c r="V92" s="41">
        <v>1</v>
      </c>
      <c r="W92" s="41"/>
      <c r="X92" s="27">
        <v>13</v>
      </c>
      <c r="Y92" s="28">
        <v>1</v>
      </c>
      <c r="Z92" s="57"/>
      <c r="AA92" s="39"/>
    </row>
    <row r="93" spans="1:27" ht="67.5" x14ac:dyDescent="0.25">
      <c r="A93" s="104" t="s">
        <v>200</v>
      </c>
      <c r="B93" s="42">
        <v>11</v>
      </c>
      <c r="C93" s="41">
        <v>10</v>
      </c>
      <c r="D93" s="41"/>
      <c r="E93" s="55">
        <v>1</v>
      </c>
      <c r="F93" s="23">
        <v>9</v>
      </c>
      <c r="G93" s="56">
        <v>9</v>
      </c>
      <c r="H93" s="41"/>
      <c r="I93" s="41"/>
      <c r="J93" s="24">
        <v>0.81818181818181823</v>
      </c>
      <c r="K93" s="41">
        <v>9</v>
      </c>
      <c r="L93" s="25">
        <v>1</v>
      </c>
      <c r="M93" s="33">
        <v>2</v>
      </c>
      <c r="N93" s="26">
        <v>0.18181818181818182</v>
      </c>
      <c r="O93" s="41"/>
      <c r="P93" s="41"/>
      <c r="Q93" s="41"/>
      <c r="R93" s="41"/>
      <c r="S93" s="41"/>
      <c r="T93" s="41"/>
      <c r="U93" s="41"/>
      <c r="V93" s="41"/>
      <c r="W93" s="41">
        <v>2</v>
      </c>
      <c r="X93" s="27">
        <v>11</v>
      </c>
      <c r="Y93" s="28">
        <v>1</v>
      </c>
      <c r="Z93" s="57"/>
      <c r="AA93" s="39"/>
    </row>
    <row r="94" spans="1:27" ht="67.5" x14ac:dyDescent="0.25">
      <c r="A94" s="50" t="s">
        <v>86</v>
      </c>
      <c r="B94" s="42">
        <v>13</v>
      </c>
      <c r="C94" s="41">
        <v>13</v>
      </c>
      <c r="D94" s="41"/>
      <c r="E94" s="55"/>
      <c r="F94" s="23">
        <v>4</v>
      </c>
      <c r="G94" s="56">
        <v>4</v>
      </c>
      <c r="H94" s="41"/>
      <c r="I94" s="41"/>
      <c r="J94" s="24">
        <v>0.30769230769230771</v>
      </c>
      <c r="K94" s="41">
        <v>4</v>
      </c>
      <c r="L94" s="25">
        <v>1</v>
      </c>
      <c r="M94" s="33">
        <v>8</v>
      </c>
      <c r="N94" s="26">
        <v>0.61538461538461542</v>
      </c>
      <c r="O94" s="41"/>
      <c r="P94" s="41"/>
      <c r="Q94" s="41"/>
      <c r="R94" s="41"/>
      <c r="S94" s="41"/>
      <c r="T94" s="41"/>
      <c r="U94" s="41"/>
      <c r="V94" s="41"/>
      <c r="W94" s="41">
        <v>8</v>
      </c>
      <c r="X94" s="27">
        <v>12</v>
      </c>
      <c r="Y94" s="28">
        <v>0.92307692307692313</v>
      </c>
      <c r="Z94" s="57">
        <v>1</v>
      </c>
      <c r="AA94" s="39"/>
    </row>
    <row r="95" spans="1:27" ht="78.75" x14ac:dyDescent="0.25">
      <c r="A95" s="50" t="s">
        <v>87</v>
      </c>
      <c r="B95" s="42">
        <v>14</v>
      </c>
      <c r="C95" s="41">
        <v>14</v>
      </c>
      <c r="D95" s="41"/>
      <c r="E95" s="55"/>
      <c r="F95" s="23">
        <v>11</v>
      </c>
      <c r="G95" s="56">
        <v>11</v>
      </c>
      <c r="H95" s="41"/>
      <c r="I95" s="41"/>
      <c r="J95" s="24">
        <v>0.7857142857142857</v>
      </c>
      <c r="K95" s="41">
        <v>10</v>
      </c>
      <c r="L95" s="25">
        <v>0.90909090909090906</v>
      </c>
      <c r="M95" s="33">
        <v>3</v>
      </c>
      <c r="N95" s="26">
        <v>0.21428571428571427</v>
      </c>
      <c r="O95" s="41">
        <v>1</v>
      </c>
      <c r="P95" s="41"/>
      <c r="Q95" s="41"/>
      <c r="R95" s="41"/>
      <c r="S95" s="41"/>
      <c r="T95" s="41"/>
      <c r="U95" s="41"/>
      <c r="V95" s="41"/>
      <c r="W95" s="41">
        <v>2</v>
      </c>
      <c r="X95" s="27">
        <v>14</v>
      </c>
      <c r="Y95" s="28">
        <v>1</v>
      </c>
      <c r="Z95" s="57"/>
      <c r="AA95" s="39"/>
    </row>
    <row r="96" spans="1:27" ht="56.25" x14ac:dyDescent="0.25">
      <c r="A96" s="58" t="s">
        <v>88</v>
      </c>
      <c r="B96" s="42">
        <v>5</v>
      </c>
      <c r="C96" s="41">
        <v>5</v>
      </c>
      <c r="D96" s="41">
        <v>1</v>
      </c>
      <c r="E96" s="55"/>
      <c r="F96" s="23">
        <v>5</v>
      </c>
      <c r="G96" s="56">
        <v>5</v>
      </c>
      <c r="H96" s="41"/>
      <c r="I96" s="41"/>
      <c r="J96" s="24">
        <v>1</v>
      </c>
      <c r="K96" s="41">
        <v>5</v>
      </c>
      <c r="L96" s="25">
        <v>1</v>
      </c>
      <c r="M96" s="33">
        <v>0</v>
      </c>
      <c r="N96" s="26">
        <v>0</v>
      </c>
      <c r="O96" s="41"/>
      <c r="P96" s="41"/>
      <c r="Q96" s="41"/>
      <c r="R96" s="41"/>
      <c r="S96" s="41"/>
      <c r="T96" s="41"/>
      <c r="U96" s="41"/>
      <c r="V96" s="41"/>
      <c r="W96" s="41"/>
      <c r="X96" s="27">
        <v>5</v>
      </c>
      <c r="Y96" s="28">
        <v>1</v>
      </c>
      <c r="Z96" s="57"/>
      <c r="AA96" s="39"/>
    </row>
    <row r="97" spans="1:27" ht="22.5" x14ac:dyDescent="0.25">
      <c r="A97" s="104" t="s">
        <v>201</v>
      </c>
      <c r="B97" s="42">
        <v>6</v>
      </c>
      <c r="C97" s="41">
        <v>4</v>
      </c>
      <c r="D97" s="41"/>
      <c r="E97" s="55">
        <v>2</v>
      </c>
      <c r="F97" s="23">
        <v>5</v>
      </c>
      <c r="G97" s="56">
        <v>5</v>
      </c>
      <c r="H97" s="41"/>
      <c r="I97" s="41"/>
      <c r="J97" s="24">
        <v>0.83333333333333337</v>
      </c>
      <c r="K97" s="41">
        <v>4</v>
      </c>
      <c r="L97" s="25">
        <v>0.8</v>
      </c>
      <c r="M97" s="33">
        <v>1</v>
      </c>
      <c r="N97" s="26">
        <v>0.16666666666666666</v>
      </c>
      <c r="O97" s="41"/>
      <c r="P97" s="41"/>
      <c r="Q97" s="41"/>
      <c r="R97" s="41"/>
      <c r="S97" s="41"/>
      <c r="T97" s="41"/>
      <c r="U97" s="41"/>
      <c r="V97" s="41"/>
      <c r="W97" s="41">
        <v>1</v>
      </c>
      <c r="X97" s="27">
        <v>6</v>
      </c>
      <c r="Y97" s="28">
        <v>1</v>
      </c>
      <c r="Z97" s="57"/>
      <c r="AA97" s="39"/>
    </row>
    <row r="98" spans="1:27" ht="22.5" x14ac:dyDescent="0.25">
      <c r="A98" s="50" t="s">
        <v>91</v>
      </c>
      <c r="B98" s="42">
        <v>13</v>
      </c>
      <c r="C98" s="41">
        <v>10</v>
      </c>
      <c r="D98" s="41">
        <v>2</v>
      </c>
      <c r="E98" s="55">
        <v>3</v>
      </c>
      <c r="F98" s="23">
        <v>9</v>
      </c>
      <c r="G98" s="56">
        <v>9</v>
      </c>
      <c r="H98" s="41"/>
      <c r="I98" s="41"/>
      <c r="J98" s="24">
        <v>0.69230769230769229</v>
      </c>
      <c r="K98" s="41">
        <v>9</v>
      </c>
      <c r="L98" s="25">
        <v>1</v>
      </c>
      <c r="M98" s="33">
        <v>4</v>
      </c>
      <c r="N98" s="26">
        <v>0.30769230769230771</v>
      </c>
      <c r="O98" s="41"/>
      <c r="P98" s="41"/>
      <c r="Q98" s="41"/>
      <c r="R98" s="41"/>
      <c r="S98" s="41"/>
      <c r="T98" s="41">
        <v>1</v>
      </c>
      <c r="U98" s="41"/>
      <c r="V98" s="41"/>
      <c r="W98" s="41">
        <v>3</v>
      </c>
      <c r="X98" s="27">
        <v>13</v>
      </c>
      <c r="Y98" s="28">
        <v>1</v>
      </c>
      <c r="Z98" s="57"/>
      <c r="AA98" s="39"/>
    </row>
    <row r="99" spans="1:27" ht="56.25" x14ac:dyDescent="0.25">
      <c r="A99" s="50" t="s">
        <v>92</v>
      </c>
      <c r="B99" s="42">
        <v>12</v>
      </c>
      <c r="C99" s="41">
        <v>9</v>
      </c>
      <c r="D99" s="41">
        <v>1</v>
      </c>
      <c r="E99" s="55">
        <v>3</v>
      </c>
      <c r="F99" s="23">
        <v>8</v>
      </c>
      <c r="G99" s="56">
        <v>8</v>
      </c>
      <c r="H99" s="41"/>
      <c r="I99" s="41"/>
      <c r="J99" s="24">
        <v>0.66666666666666663</v>
      </c>
      <c r="K99" s="41">
        <v>8</v>
      </c>
      <c r="L99" s="25">
        <v>1</v>
      </c>
      <c r="M99" s="33">
        <v>4</v>
      </c>
      <c r="N99" s="26">
        <v>0.33333333333333331</v>
      </c>
      <c r="O99" s="41"/>
      <c r="P99" s="41"/>
      <c r="Q99" s="41"/>
      <c r="R99" s="41"/>
      <c r="S99" s="41"/>
      <c r="T99" s="41"/>
      <c r="U99" s="41"/>
      <c r="V99" s="41"/>
      <c r="W99" s="41">
        <v>4</v>
      </c>
      <c r="X99" s="27">
        <v>12</v>
      </c>
      <c r="Y99" s="28">
        <v>1</v>
      </c>
      <c r="Z99" s="57"/>
      <c r="AA99" s="39"/>
    </row>
    <row r="100" spans="1:27" ht="22.5" x14ac:dyDescent="0.25">
      <c r="A100" s="281" t="s">
        <v>202</v>
      </c>
      <c r="B100" s="42">
        <v>4</v>
      </c>
      <c r="C100" s="41">
        <v>4</v>
      </c>
      <c r="D100" s="41"/>
      <c r="E100" s="55"/>
      <c r="F100" s="23">
        <v>3</v>
      </c>
      <c r="G100" s="56">
        <v>3</v>
      </c>
      <c r="H100" s="41"/>
      <c r="I100" s="41"/>
      <c r="J100" s="24">
        <v>0.75</v>
      </c>
      <c r="K100" s="41">
        <v>3</v>
      </c>
      <c r="L100" s="25">
        <v>1</v>
      </c>
      <c r="M100" s="33">
        <v>1</v>
      </c>
      <c r="N100" s="26">
        <v>0.25</v>
      </c>
      <c r="O100" s="41"/>
      <c r="P100" s="41"/>
      <c r="Q100" s="41"/>
      <c r="R100" s="41"/>
      <c r="S100" s="41"/>
      <c r="T100" s="41"/>
      <c r="U100" s="41"/>
      <c r="V100" s="41"/>
      <c r="W100" s="41">
        <v>1</v>
      </c>
      <c r="X100" s="27">
        <v>4</v>
      </c>
      <c r="Y100" s="28">
        <v>1</v>
      </c>
      <c r="Z100" s="57"/>
      <c r="AA100" s="39"/>
    </row>
    <row r="101" spans="1:27" ht="22.5" x14ac:dyDescent="0.25">
      <c r="A101" s="107" t="s">
        <v>202</v>
      </c>
      <c r="B101" s="42">
        <v>10</v>
      </c>
      <c r="C101" s="41">
        <v>9</v>
      </c>
      <c r="D101" s="41"/>
      <c r="E101" s="55">
        <v>1</v>
      </c>
      <c r="F101" s="23">
        <v>9</v>
      </c>
      <c r="G101" s="56">
        <v>9</v>
      </c>
      <c r="H101" s="41"/>
      <c r="I101" s="41"/>
      <c r="J101" s="24">
        <v>0.9</v>
      </c>
      <c r="K101" s="41">
        <v>9</v>
      </c>
      <c r="L101" s="25">
        <v>1</v>
      </c>
      <c r="M101" s="33">
        <v>1</v>
      </c>
      <c r="N101" s="26">
        <v>0.1</v>
      </c>
      <c r="O101" s="41">
        <v>1</v>
      </c>
      <c r="P101" s="41"/>
      <c r="Q101" s="41"/>
      <c r="R101" s="41"/>
      <c r="S101" s="41"/>
      <c r="T101" s="41"/>
      <c r="U101" s="41"/>
      <c r="V101" s="41"/>
      <c r="W101" s="41"/>
      <c r="X101" s="27">
        <v>10</v>
      </c>
      <c r="Y101" s="28">
        <v>1</v>
      </c>
      <c r="Z101" s="57"/>
      <c r="AA101" s="39"/>
    </row>
    <row r="102" spans="1:27" ht="33.75" x14ac:dyDescent="0.25">
      <c r="A102" s="50" t="s">
        <v>93</v>
      </c>
      <c r="B102" s="42">
        <v>7</v>
      </c>
      <c r="C102" s="41">
        <v>7</v>
      </c>
      <c r="D102" s="41"/>
      <c r="E102" s="55"/>
      <c r="F102" s="23">
        <v>5</v>
      </c>
      <c r="G102" s="56">
        <v>5</v>
      </c>
      <c r="H102" s="41"/>
      <c r="I102" s="41"/>
      <c r="J102" s="24">
        <v>0.7142857142857143</v>
      </c>
      <c r="K102" s="41">
        <v>5</v>
      </c>
      <c r="L102" s="25">
        <v>1</v>
      </c>
      <c r="M102" s="33">
        <v>2</v>
      </c>
      <c r="N102" s="26">
        <v>0.2857142857142857</v>
      </c>
      <c r="O102" s="41"/>
      <c r="P102" s="41"/>
      <c r="Q102" s="41"/>
      <c r="R102" s="41"/>
      <c r="S102" s="41"/>
      <c r="T102" s="41"/>
      <c r="U102" s="41">
        <v>1</v>
      </c>
      <c r="V102" s="41"/>
      <c r="W102" s="41">
        <v>1</v>
      </c>
      <c r="X102" s="27">
        <v>7</v>
      </c>
      <c r="Y102" s="28">
        <v>1</v>
      </c>
      <c r="Z102" s="57"/>
      <c r="AA102" s="39"/>
    </row>
    <row r="103" spans="1:27" ht="33.75" x14ac:dyDescent="0.25">
      <c r="A103" s="58" t="s">
        <v>89</v>
      </c>
      <c r="B103" s="42">
        <v>22</v>
      </c>
      <c r="C103" s="41">
        <v>20</v>
      </c>
      <c r="D103" s="41">
        <v>3</v>
      </c>
      <c r="E103" s="55">
        <v>2</v>
      </c>
      <c r="F103" s="23">
        <v>16</v>
      </c>
      <c r="G103" s="56">
        <v>16</v>
      </c>
      <c r="H103" s="41"/>
      <c r="I103" s="41"/>
      <c r="J103" s="24">
        <v>0.72727272727272729</v>
      </c>
      <c r="K103" s="41">
        <v>16</v>
      </c>
      <c r="L103" s="25">
        <v>1</v>
      </c>
      <c r="M103" s="33">
        <v>6</v>
      </c>
      <c r="N103" s="26">
        <v>0.27272727272727271</v>
      </c>
      <c r="O103" s="41"/>
      <c r="P103" s="41"/>
      <c r="Q103" s="41"/>
      <c r="R103" s="41"/>
      <c r="S103" s="41"/>
      <c r="T103" s="41"/>
      <c r="U103" s="41">
        <v>4</v>
      </c>
      <c r="V103" s="41"/>
      <c r="W103" s="41">
        <v>2</v>
      </c>
      <c r="X103" s="27">
        <v>22</v>
      </c>
      <c r="Y103" s="28">
        <v>1</v>
      </c>
      <c r="Z103" s="57"/>
      <c r="AA103" s="39"/>
    </row>
    <row r="104" spans="1:27" ht="33.75" x14ac:dyDescent="0.25">
      <c r="A104" s="58" t="s">
        <v>89</v>
      </c>
      <c r="B104" s="42">
        <v>7</v>
      </c>
      <c r="C104" s="41">
        <v>7</v>
      </c>
      <c r="D104" s="41">
        <v>2</v>
      </c>
      <c r="E104" s="55"/>
      <c r="F104" s="23">
        <v>2</v>
      </c>
      <c r="G104" s="56">
        <v>2</v>
      </c>
      <c r="H104" s="41"/>
      <c r="I104" s="41"/>
      <c r="J104" s="24">
        <v>0.2857142857142857</v>
      </c>
      <c r="K104" s="41">
        <v>2</v>
      </c>
      <c r="L104" s="25">
        <v>1</v>
      </c>
      <c r="M104" s="33">
        <v>5</v>
      </c>
      <c r="N104" s="26">
        <v>0.7142857142857143</v>
      </c>
      <c r="O104" s="41"/>
      <c r="P104" s="41"/>
      <c r="Q104" s="41"/>
      <c r="R104" s="41"/>
      <c r="S104" s="41"/>
      <c r="T104" s="41"/>
      <c r="U104" s="41">
        <v>5</v>
      </c>
      <c r="V104" s="41"/>
      <c r="W104" s="41"/>
      <c r="X104" s="27">
        <v>7</v>
      </c>
      <c r="Y104" s="28">
        <v>1</v>
      </c>
      <c r="Z104" s="57"/>
      <c r="AA104" s="39"/>
    </row>
    <row r="105" spans="1:27" ht="33.75" x14ac:dyDescent="0.25">
      <c r="A105" s="91" t="s">
        <v>176</v>
      </c>
      <c r="B105" s="42">
        <v>25</v>
      </c>
      <c r="C105" s="62" t="s">
        <v>62</v>
      </c>
      <c r="D105" s="62" t="s">
        <v>38</v>
      </c>
      <c r="E105" s="44"/>
      <c r="F105" s="23">
        <v>12</v>
      </c>
      <c r="G105" s="45">
        <v>12</v>
      </c>
      <c r="H105" s="47"/>
      <c r="I105" s="47"/>
      <c r="J105" s="24">
        <v>0.48</v>
      </c>
      <c r="K105" s="63">
        <v>12</v>
      </c>
      <c r="L105" s="25">
        <v>1</v>
      </c>
      <c r="M105" s="33">
        <v>13</v>
      </c>
      <c r="N105" s="26">
        <v>0.52</v>
      </c>
      <c r="O105" s="47">
        <v>3</v>
      </c>
      <c r="P105" s="47"/>
      <c r="Q105" s="47"/>
      <c r="R105" s="47"/>
      <c r="S105" s="47"/>
      <c r="T105" s="47"/>
      <c r="U105" s="47"/>
      <c r="V105" s="47">
        <v>1</v>
      </c>
      <c r="W105" s="47">
        <v>9</v>
      </c>
      <c r="X105" s="27">
        <v>25</v>
      </c>
      <c r="Y105" s="28">
        <v>1</v>
      </c>
      <c r="Z105" s="90"/>
      <c r="AA105" s="39"/>
    </row>
    <row r="106" spans="1:27" ht="22.5" x14ac:dyDescent="0.25">
      <c r="A106" s="93" t="s">
        <v>177</v>
      </c>
      <c r="B106" s="42">
        <v>21</v>
      </c>
      <c r="C106" s="62" t="s">
        <v>58</v>
      </c>
      <c r="D106" s="62" t="s">
        <v>38</v>
      </c>
      <c r="E106" s="44"/>
      <c r="F106" s="23">
        <v>15</v>
      </c>
      <c r="G106" s="45">
        <v>15</v>
      </c>
      <c r="H106" s="47"/>
      <c r="I106" s="47"/>
      <c r="J106" s="24">
        <v>0.7142857142857143</v>
      </c>
      <c r="K106" s="63">
        <v>14</v>
      </c>
      <c r="L106" s="25">
        <v>0.93333333333333335</v>
      </c>
      <c r="M106" s="33">
        <v>6</v>
      </c>
      <c r="N106" s="26">
        <v>0.2857142857142857</v>
      </c>
      <c r="O106" s="47">
        <v>1</v>
      </c>
      <c r="P106" s="47"/>
      <c r="Q106" s="47"/>
      <c r="R106" s="47"/>
      <c r="S106" s="47"/>
      <c r="T106" s="47"/>
      <c r="U106" s="47">
        <v>2</v>
      </c>
      <c r="V106" s="47"/>
      <c r="W106" s="47">
        <v>3</v>
      </c>
      <c r="X106" s="27">
        <v>21</v>
      </c>
      <c r="Y106" s="28">
        <v>1</v>
      </c>
      <c r="Z106" s="90"/>
      <c r="AA106" s="39"/>
    </row>
    <row r="107" spans="1:27" ht="22.5" x14ac:dyDescent="0.25">
      <c r="A107" s="281" t="s">
        <v>177</v>
      </c>
      <c r="B107" s="42">
        <v>11</v>
      </c>
      <c r="C107" s="41">
        <v>9</v>
      </c>
      <c r="D107" s="41"/>
      <c r="E107" s="55">
        <v>2</v>
      </c>
      <c r="F107" s="23">
        <v>8</v>
      </c>
      <c r="G107" s="56">
        <v>8</v>
      </c>
      <c r="H107" s="41"/>
      <c r="I107" s="41"/>
      <c r="J107" s="24">
        <v>0.72727272727272729</v>
      </c>
      <c r="K107" s="41">
        <v>8</v>
      </c>
      <c r="L107" s="25">
        <v>1</v>
      </c>
      <c r="M107" s="33">
        <v>3</v>
      </c>
      <c r="N107" s="26">
        <v>0.27272727272727271</v>
      </c>
      <c r="O107" s="41"/>
      <c r="P107" s="41"/>
      <c r="Q107" s="41"/>
      <c r="R107" s="41"/>
      <c r="S107" s="41"/>
      <c r="T107" s="41"/>
      <c r="U107" s="41"/>
      <c r="V107" s="41"/>
      <c r="W107" s="41">
        <v>3</v>
      </c>
      <c r="X107" s="27">
        <v>11</v>
      </c>
      <c r="Y107" s="28">
        <v>1</v>
      </c>
      <c r="Z107" s="57"/>
      <c r="AA107" s="39"/>
    </row>
    <row r="108" spans="1:27" ht="22.5" x14ac:dyDescent="0.25">
      <c r="A108" s="106" t="s">
        <v>177</v>
      </c>
      <c r="B108" s="42">
        <v>29</v>
      </c>
      <c r="C108" s="41">
        <v>26</v>
      </c>
      <c r="D108" s="41">
        <v>2</v>
      </c>
      <c r="E108" s="55">
        <v>3</v>
      </c>
      <c r="F108" s="23">
        <v>22</v>
      </c>
      <c r="G108" s="56">
        <v>22</v>
      </c>
      <c r="H108" s="41"/>
      <c r="I108" s="41"/>
      <c r="J108" s="24">
        <v>0.75862068965517238</v>
      </c>
      <c r="K108" s="41">
        <v>22</v>
      </c>
      <c r="L108" s="25">
        <v>1</v>
      </c>
      <c r="M108" s="33">
        <v>7</v>
      </c>
      <c r="N108" s="26">
        <v>0.2413793103448276</v>
      </c>
      <c r="O108" s="41">
        <v>1</v>
      </c>
      <c r="P108" s="41"/>
      <c r="Q108" s="41"/>
      <c r="R108" s="41"/>
      <c r="S108" s="41"/>
      <c r="T108" s="41"/>
      <c r="U108" s="41"/>
      <c r="V108" s="41"/>
      <c r="W108" s="41">
        <v>6</v>
      </c>
      <c r="X108" s="27">
        <v>29</v>
      </c>
      <c r="Y108" s="28">
        <v>1</v>
      </c>
      <c r="Z108" s="57"/>
      <c r="AA108" s="39"/>
    </row>
    <row r="109" spans="1:27" ht="22.5" x14ac:dyDescent="0.25">
      <c r="A109" s="106" t="s">
        <v>205</v>
      </c>
      <c r="B109" s="42">
        <v>18</v>
      </c>
      <c r="C109" s="41">
        <v>13</v>
      </c>
      <c r="D109" s="41"/>
      <c r="E109" s="55">
        <v>5</v>
      </c>
      <c r="F109" s="23">
        <v>13</v>
      </c>
      <c r="G109" s="56">
        <v>13</v>
      </c>
      <c r="H109" s="41"/>
      <c r="I109" s="41"/>
      <c r="J109" s="24">
        <v>0.72222222222222221</v>
      </c>
      <c r="K109" s="41">
        <v>13</v>
      </c>
      <c r="L109" s="25">
        <v>1</v>
      </c>
      <c r="M109" s="33">
        <v>5</v>
      </c>
      <c r="N109" s="26">
        <v>0.27777777777777779</v>
      </c>
      <c r="O109" s="41"/>
      <c r="P109" s="41"/>
      <c r="Q109" s="41"/>
      <c r="R109" s="41"/>
      <c r="S109" s="41"/>
      <c r="T109" s="41"/>
      <c r="U109" s="41">
        <v>1</v>
      </c>
      <c r="V109" s="41"/>
      <c r="W109" s="41">
        <v>4</v>
      </c>
      <c r="X109" s="27">
        <v>18</v>
      </c>
      <c r="Y109" s="28">
        <v>1</v>
      </c>
      <c r="Z109" s="57"/>
      <c r="AA109" s="39"/>
    </row>
    <row r="110" spans="1:27" ht="78.75" x14ac:dyDescent="0.25">
      <c r="A110" s="281" t="s">
        <v>203</v>
      </c>
      <c r="B110" s="42">
        <v>6</v>
      </c>
      <c r="C110" s="41">
        <v>5</v>
      </c>
      <c r="D110" s="41"/>
      <c r="E110" s="55">
        <v>1</v>
      </c>
      <c r="F110" s="23">
        <v>4</v>
      </c>
      <c r="G110" s="56">
        <v>4</v>
      </c>
      <c r="H110" s="41"/>
      <c r="I110" s="41"/>
      <c r="J110" s="24">
        <v>0.66666666666666663</v>
      </c>
      <c r="K110" s="41">
        <v>3</v>
      </c>
      <c r="L110" s="25">
        <v>0.75</v>
      </c>
      <c r="M110" s="33">
        <v>2</v>
      </c>
      <c r="N110" s="26">
        <v>0.33333333333333331</v>
      </c>
      <c r="O110" s="41"/>
      <c r="P110" s="41"/>
      <c r="Q110" s="41"/>
      <c r="R110" s="41"/>
      <c r="S110" s="41"/>
      <c r="T110" s="41"/>
      <c r="U110" s="41"/>
      <c r="V110" s="41"/>
      <c r="W110" s="41">
        <v>2</v>
      </c>
      <c r="X110" s="27">
        <v>6</v>
      </c>
      <c r="Y110" s="28">
        <v>1</v>
      </c>
      <c r="Z110" s="57"/>
      <c r="AA110" s="39"/>
    </row>
    <row r="111" spans="1:27" ht="56.25" x14ac:dyDescent="0.25">
      <c r="A111" s="285" t="s">
        <v>162</v>
      </c>
      <c r="B111" s="42">
        <v>22</v>
      </c>
      <c r="C111" s="81" t="s">
        <v>59</v>
      </c>
      <c r="D111" s="81" t="s">
        <v>40</v>
      </c>
      <c r="E111" s="82"/>
      <c r="F111" s="23">
        <v>14</v>
      </c>
      <c r="G111" s="83">
        <v>14</v>
      </c>
      <c r="H111" s="47"/>
      <c r="I111" s="47"/>
      <c r="J111" s="24">
        <v>0.63636363636363635</v>
      </c>
      <c r="K111" s="84">
        <v>14</v>
      </c>
      <c r="L111" s="25">
        <v>1</v>
      </c>
      <c r="M111" s="33">
        <v>8</v>
      </c>
      <c r="N111" s="26">
        <v>0.36363636363636365</v>
      </c>
      <c r="O111" s="47"/>
      <c r="P111" s="47"/>
      <c r="Q111" s="47"/>
      <c r="R111" s="47"/>
      <c r="S111" s="47"/>
      <c r="T111" s="47"/>
      <c r="U111" s="47"/>
      <c r="V111" s="47"/>
      <c r="W111" s="47">
        <v>8</v>
      </c>
      <c r="X111" s="27">
        <v>22</v>
      </c>
      <c r="Y111" s="28">
        <v>1</v>
      </c>
      <c r="Z111" s="48"/>
      <c r="AA111" s="39"/>
    </row>
    <row r="112" spans="1:27" ht="33.75" x14ac:dyDescent="0.25">
      <c r="A112" s="50" t="s">
        <v>94</v>
      </c>
      <c r="B112" s="42">
        <v>13</v>
      </c>
      <c r="C112" s="41">
        <v>13</v>
      </c>
      <c r="D112" s="41">
        <v>1</v>
      </c>
      <c r="E112" s="55"/>
      <c r="F112" s="23">
        <v>10</v>
      </c>
      <c r="G112" s="56">
        <v>10</v>
      </c>
      <c r="H112" s="41"/>
      <c r="I112" s="41"/>
      <c r="J112" s="24">
        <v>0.76923076923076927</v>
      </c>
      <c r="K112" s="41">
        <v>10</v>
      </c>
      <c r="L112" s="25">
        <v>1</v>
      </c>
      <c r="M112" s="33">
        <v>3</v>
      </c>
      <c r="N112" s="26">
        <v>0.23076923076923078</v>
      </c>
      <c r="O112" s="41"/>
      <c r="P112" s="41"/>
      <c r="Q112" s="41"/>
      <c r="R112" s="41"/>
      <c r="S112" s="41"/>
      <c r="T112" s="41"/>
      <c r="U112" s="41"/>
      <c r="V112" s="41"/>
      <c r="W112" s="41">
        <v>3</v>
      </c>
      <c r="X112" s="27">
        <v>13</v>
      </c>
      <c r="Y112" s="28">
        <v>1</v>
      </c>
      <c r="Z112" s="57"/>
      <c r="AA112" s="39"/>
    </row>
    <row r="113" spans="1:27" ht="33.75" x14ac:dyDescent="0.25">
      <c r="A113" s="106" t="s">
        <v>206</v>
      </c>
      <c r="B113" s="42">
        <v>17</v>
      </c>
      <c r="C113" s="41">
        <v>15</v>
      </c>
      <c r="D113" s="41">
        <v>1</v>
      </c>
      <c r="E113" s="55">
        <v>2</v>
      </c>
      <c r="F113" s="23">
        <v>14</v>
      </c>
      <c r="G113" s="56">
        <v>14</v>
      </c>
      <c r="H113" s="41"/>
      <c r="I113" s="41"/>
      <c r="J113" s="24">
        <v>0.82352941176470584</v>
      </c>
      <c r="K113" s="41">
        <v>13</v>
      </c>
      <c r="L113" s="25">
        <v>0.9285714285714286</v>
      </c>
      <c r="M113" s="33">
        <v>3</v>
      </c>
      <c r="N113" s="26">
        <v>0.17647058823529413</v>
      </c>
      <c r="O113" s="41"/>
      <c r="P113" s="41"/>
      <c r="Q113" s="41"/>
      <c r="R113" s="41"/>
      <c r="S113" s="41"/>
      <c r="T113" s="41"/>
      <c r="U113" s="41"/>
      <c r="V113" s="41"/>
      <c r="W113" s="41">
        <v>3</v>
      </c>
      <c r="X113" s="27">
        <v>17</v>
      </c>
      <c r="Y113" s="28">
        <v>1</v>
      </c>
      <c r="Z113" s="57"/>
      <c r="AA113" s="39"/>
    </row>
    <row r="114" spans="1:27" ht="56.25" x14ac:dyDescent="0.25">
      <c r="A114" s="49" t="s">
        <v>73</v>
      </c>
      <c r="B114" s="42">
        <v>15</v>
      </c>
      <c r="C114" s="43" t="s">
        <v>52</v>
      </c>
      <c r="D114" s="43" t="s">
        <v>38</v>
      </c>
      <c r="E114" s="44"/>
      <c r="F114" s="23">
        <v>6</v>
      </c>
      <c r="G114" s="45">
        <v>6</v>
      </c>
      <c r="H114" s="47"/>
      <c r="I114" s="47"/>
      <c r="J114" s="24">
        <v>0.4</v>
      </c>
      <c r="K114" s="46">
        <v>5</v>
      </c>
      <c r="L114" s="25">
        <v>0.83333333333333337</v>
      </c>
      <c r="M114" s="33">
        <v>9</v>
      </c>
      <c r="N114" s="26">
        <v>0.6</v>
      </c>
      <c r="O114" s="47"/>
      <c r="P114" s="47"/>
      <c r="Q114" s="47"/>
      <c r="R114" s="47"/>
      <c r="S114" s="47"/>
      <c r="T114" s="47"/>
      <c r="U114" s="47"/>
      <c r="V114" s="47"/>
      <c r="W114" s="47">
        <v>9</v>
      </c>
      <c r="X114" s="27">
        <v>15</v>
      </c>
      <c r="Y114" s="28">
        <v>1</v>
      </c>
      <c r="Z114" s="48"/>
      <c r="AA114" s="39"/>
    </row>
    <row r="115" spans="1:27" ht="45" x14ac:dyDescent="0.25">
      <c r="A115" s="49" t="s">
        <v>74</v>
      </c>
      <c r="B115" s="42">
        <v>11</v>
      </c>
      <c r="C115" s="43" t="s">
        <v>48</v>
      </c>
      <c r="D115" s="43"/>
      <c r="E115" s="44"/>
      <c r="F115" s="23">
        <v>7</v>
      </c>
      <c r="G115" s="45">
        <v>7</v>
      </c>
      <c r="H115" s="47"/>
      <c r="I115" s="47"/>
      <c r="J115" s="24">
        <v>0.63636363636363635</v>
      </c>
      <c r="K115" s="46">
        <v>6</v>
      </c>
      <c r="L115" s="25">
        <v>0.8571428571428571</v>
      </c>
      <c r="M115" s="33">
        <v>4</v>
      </c>
      <c r="N115" s="26">
        <v>0.36363636363636365</v>
      </c>
      <c r="O115" s="47"/>
      <c r="P115" s="47"/>
      <c r="Q115" s="47"/>
      <c r="R115" s="47"/>
      <c r="S115" s="47"/>
      <c r="T115" s="47"/>
      <c r="U115" s="47">
        <v>1</v>
      </c>
      <c r="V115" s="47"/>
      <c r="W115" s="47">
        <v>3</v>
      </c>
      <c r="X115" s="27">
        <v>11</v>
      </c>
      <c r="Y115" s="28">
        <v>1</v>
      </c>
      <c r="Z115" s="48"/>
      <c r="AA115" s="39"/>
    </row>
    <row r="116" spans="1:27" ht="67.5" x14ac:dyDescent="0.25">
      <c r="A116" s="49" t="s">
        <v>75</v>
      </c>
      <c r="B116" s="42">
        <v>13</v>
      </c>
      <c r="C116" s="43" t="s">
        <v>50</v>
      </c>
      <c r="D116" s="43" t="s">
        <v>38</v>
      </c>
      <c r="E116" s="44"/>
      <c r="F116" s="23">
        <v>6</v>
      </c>
      <c r="G116" s="45">
        <v>6</v>
      </c>
      <c r="H116" s="47"/>
      <c r="I116" s="47"/>
      <c r="J116" s="24">
        <v>0.46153846153846156</v>
      </c>
      <c r="K116" s="46">
        <v>3</v>
      </c>
      <c r="L116" s="25">
        <v>0.5</v>
      </c>
      <c r="M116" s="33">
        <v>7</v>
      </c>
      <c r="N116" s="26">
        <v>0.53846153846153844</v>
      </c>
      <c r="O116" s="47">
        <v>2</v>
      </c>
      <c r="P116" s="47"/>
      <c r="Q116" s="47"/>
      <c r="R116" s="47"/>
      <c r="S116" s="47"/>
      <c r="T116" s="47"/>
      <c r="U116" s="47">
        <v>1</v>
      </c>
      <c r="V116" s="47"/>
      <c r="W116" s="47">
        <v>4</v>
      </c>
      <c r="X116" s="27">
        <v>13</v>
      </c>
      <c r="Y116" s="28">
        <v>1</v>
      </c>
      <c r="Z116" s="48"/>
      <c r="AA116" s="39"/>
    </row>
    <row r="117" spans="1:27" ht="33.75" x14ac:dyDescent="0.25">
      <c r="A117" s="70" t="s">
        <v>178</v>
      </c>
      <c r="B117" s="42">
        <v>18</v>
      </c>
      <c r="C117" s="62" t="s">
        <v>55</v>
      </c>
      <c r="D117" s="62" t="s">
        <v>38</v>
      </c>
      <c r="E117" s="44"/>
      <c r="F117" s="23">
        <v>12</v>
      </c>
      <c r="G117" s="45">
        <v>12</v>
      </c>
      <c r="H117" s="47"/>
      <c r="I117" s="47"/>
      <c r="J117" s="24">
        <v>0.66666666666666663</v>
      </c>
      <c r="K117" s="63">
        <v>12</v>
      </c>
      <c r="L117" s="25">
        <v>1</v>
      </c>
      <c r="M117" s="33">
        <v>6</v>
      </c>
      <c r="N117" s="26">
        <v>0.33333333333333331</v>
      </c>
      <c r="O117" s="47">
        <v>1</v>
      </c>
      <c r="P117" s="47"/>
      <c r="Q117" s="47"/>
      <c r="R117" s="47"/>
      <c r="S117" s="47"/>
      <c r="T117" s="47"/>
      <c r="U117" s="47"/>
      <c r="V117" s="47">
        <v>1</v>
      </c>
      <c r="W117" s="47">
        <v>4</v>
      </c>
      <c r="X117" s="27">
        <v>18</v>
      </c>
      <c r="Y117" s="28">
        <v>1</v>
      </c>
      <c r="Z117" s="90"/>
      <c r="AA117" s="39"/>
    </row>
    <row r="118" spans="1:27" ht="33.75" x14ac:dyDescent="0.25">
      <c r="A118" s="282" t="s">
        <v>163</v>
      </c>
      <c r="B118" s="42">
        <v>19</v>
      </c>
      <c r="C118" s="81" t="s">
        <v>56</v>
      </c>
      <c r="D118" s="81" t="s">
        <v>44</v>
      </c>
      <c r="E118" s="82"/>
      <c r="F118" s="23">
        <v>10</v>
      </c>
      <c r="G118" s="83">
        <v>10</v>
      </c>
      <c r="H118" s="47"/>
      <c r="I118" s="47"/>
      <c r="J118" s="24">
        <v>0.52631578947368418</v>
      </c>
      <c r="K118" s="84">
        <v>10</v>
      </c>
      <c r="L118" s="25">
        <v>1</v>
      </c>
      <c r="M118" s="33">
        <v>9</v>
      </c>
      <c r="N118" s="26">
        <v>0.47368421052631576</v>
      </c>
      <c r="O118" s="47">
        <v>1</v>
      </c>
      <c r="P118" s="47"/>
      <c r="Q118" s="47"/>
      <c r="R118" s="47"/>
      <c r="S118" s="47"/>
      <c r="T118" s="47"/>
      <c r="U118" s="47"/>
      <c r="V118" s="47"/>
      <c r="W118" s="47">
        <v>8</v>
      </c>
      <c r="X118" s="27">
        <v>19</v>
      </c>
      <c r="Y118" s="28">
        <v>1</v>
      </c>
      <c r="Z118" s="48"/>
      <c r="AA118" s="39"/>
    </row>
    <row r="119" spans="1:27" ht="45" x14ac:dyDescent="0.25">
      <c r="A119" s="282" t="s">
        <v>164</v>
      </c>
      <c r="B119" s="42">
        <v>22</v>
      </c>
      <c r="C119" s="81" t="s">
        <v>59</v>
      </c>
      <c r="D119" s="81" t="s">
        <v>41</v>
      </c>
      <c r="E119" s="82"/>
      <c r="F119" s="23">
        <v>12</v>
      </c>
      <c r="G119" s="83">
        <v>12</v>
      </c>
      <c r="H119" s="47"/>
      <c r="I119" s="47"/>
      <c r="J119" s="24">
        <v>0.54545454545454541</v>
      </c>
      <c r="K119" s="84">
        <v>11</v>
      </c>
      <c r="L119" s="25">
        <v>0.91666666666666663</v>
      </c>
      <c r="M119" s="33">
        <v>10</v>
      </c>
      <c r="N119" s="26">
        <v>0.45454545454545453</v>
      </c>
      <c r="O119" s="47">
        <v>2</v>
      </c>
      <c r="P119" s="47"/>
      <c r="Q119" s="47"/>
      <c r="R119" s="47"/>
      <c r="S119" s="47"/>
      <c r="T119" s="47"/>
      <c r="U119" s="47"/>
      <c r="V119" s="47">
        <v>1</v>
      </c>
      <c r="W119" s="47">
        <v>7</v>
      </c>
      <c r="X119" s="27">
        <v>22</v>
      </c>
      <c r="Y119" s="28">
        <v>1</v>
      </c>
      <c r="Z119" s="48"/>
      <c r="AA119" s="39"/>
    </row>
    <row r="120" spans="1:27" ht="78.75" x14ac:dyDescent="0.25">
      <c r="A120" s="282" t="s">
        <v>116</v>
      </c>
      <c r="B120" s="42">
        <v>29</v>
      </c>
      <c r="C120" s="62" t="s">
        <v>61</v>
      </c>
      <c r="D120" s="62" t="s">
        <v>39</v>
      </c>
      <c r="E120" s="44" t="s">
        <v>42</v>
      </c>
      <c r="F120" s="23">
        <v>16</v>
      </c>
      <c r="G120" s="45">
        <v>16</v>
      </c>
      <c r="H120" s="47"/>
      <c r="I120" s="47"/>
      <c r="J120" s="24">
        <v>0.55172413793103448</v>
      </c>
      <c r="K120" s="63">
        <v>16</v>
      </c>
      <c r="L120" s="25">
        <v>1</v>
      </c>
      <c r="M120" s="33">
        <v>13</v>
      </c>
      <c r="N120" s="26">
        <v>0.44827586206896552</v>
      </c>
      <c r="O120" s="47">
        <v>1</v>
      </c>
      <c r="P120" s="47"/>
      <c r="Q120" s="47"/>
      <c r="R120" s="47"/>
      <c r="S120" s="47"/>
      <c r="T120" s="47"/>
      <c r="U120" s="47"/>
      <c r="V120" s="47"/>
      <c r="W120" s="47">
        <v>12</v>
      </c>
      <c r="X120" s="27">
        <v>29</v>
      </c>
      <c r="Y120" s="28">
        <v>1</v>
      </c>
      <c r="Z120" s="48"/>
      <c r="AA120" s="39"/>
    </row>
    <row r="121" spans="1:27" ht="45" x14ac:dyDescent="0.25">
      <c r="A121" s="283" t="s">
        <v>83</v>
      </c>
      <c r="B121" s="42">
        <v>17</v>
      </c>
      <c r="C121" s="43" t="s">
        <v>54</v>
      </c>
      <c r="D121" s="43" t="s">
        <v>41</v>
      </c>
      <c r="E121" s="44"/>
      <c r="F121" s="23">
        <v>1</v>
      </c>
      <c r="G121" s="45">
        <v>1</v>
      </c>
      <c r="H121" s="52"/>
      <c r="I121" s="52"/>
      <c r="J121" s="24">
        <v>5.8823529411764705E-2</v>
      </c>
      <c r="K121" s="46">
        <v>1</v>
      </c>
      <c r="L121" s="25">
        <v>1</v>
      </c>
      <c r="M121" s="33">
        <v>16</v>
      </c>
      <c r="N121" s="26">
        <v>0.94117647058823528</v>
      </c>
      <c r="O121" s="47">
        <v>2</v>
      </c>
      <c r="P121" s="47"/>
      <c r="Q121" s="47"/>
      <c r="R121" s="47"/>
      <c r="S121" s="47"/>
      <c r="T121" s="47">
        <v>1</v>
      </c>
      <c r="U121" s="47">
        <v>12</v>
      </c>
      <c r="V121" s="52"/>
      <c r="W121" s="47">
        <v>1</v>
      </c>
      <c r="X121" s="27">
        <v>17</v>
      </c>
      <c r="Y121" s="28">
        <v>1</v>
      </c>
      <c r="Z121" s="48"/>
      <c r="AA121" s="39"/>
    </row>
    <row r="122" spans="1:27" ht="33.75" x14ac:dyDescent="0.25">
      <c r="A122" s="64" t="s">
        <v>122</v>
      </c>
      <c r="B122" s="42">
        <v>19</v>
      </c>
      <c r="C122" s="41">
        <v>19</v>
      </c>
      <c r="D122" s="41">
        <v>3</v>
      </c>
      <c r="E122" s="55"/>
      <c r="F122" s="23">
        <v>15</v>
      </c>
      <c r="G122" s="56">
        <v>15</v>
      </c>
      <c r="H122" s="41"/>
      <c r="I122" s="41"/>
      <c r="J122" s="24">
        <v>0.78947368421052633</v>
      </c>
      <c r="K122" s="41">
        <v>15</v>
      </c>
      <c r="L122" s="25">
        <v>1</v>
      </c>
      <c r="M122" s="33">
        <v>4</v>
      </c>
      <c r="N122" s="26">
        <v>0.21052631578947367</v>
      </c>
      <c r="O122" s="41"/>
      <c r="P122" s="41"/>
      <c r="Q122" s="41"/>
      <c r="R122" s="41"/>
      <c r="S122" s="41"/>
      <c r="T122" s="41"/>
      <c r="U122" s="41"/>
      <c r="V122" s="41"/>
      <c r="W122" s="41">
        <v>4</v>
      </c>
      <c r="X122" s="27">
        <v>19</v>
      </c>
      <c r="Y122" s="28">
        <v>1</v>
      </c>
      <c r="Z122" s="74"/>
      <c r="AA122" s="39"/>
    </row>
    <row r="123" spans="1:27" ht="56.25" x14ac:dyDescent="0.25">
      <c r="A123" s="284" t="s">
        <v>179</v>
      </c>
      <c r="B123" s="42">
        <v>32</v>
      </c>
      <c r="C123" s="62" t="s">
        <v>172</v>
      </c>
      <c r="D123" s="62" t="s">
        <v>39</v>
      </c>
      <c r="E123" s="44"/>
      <c r="F123" s="23">
        <v>28</v>
      </c>
      <c r="G123" s="45">
        <v>28</v>
      </c>
      <c r="H123" s="47"/>
      <c r="I123" s="47"/>
      <c r="J123" s="24">
        <v>0.875</v>
      </c>
      <c r="K123" s="63">
        <v>27</v>
      </c>
      <c r="L123" s="25">
        <v>0.9642857142857143</v>
      </c>
      <c r="M123" s="33">
        <v>4</v>
      </c>
      <c r="N123" s="26">
        <v>0.125</v>
      </c>
      <c r="O123" s="47">
        <v>2</v>
      </c>
      <c r="P123" s="47"/>
      <c r="Q123" s="47"/>
      <c r="R123" s="47"/>
      <c r="S123" s="47"/>
      <c r="T123" s="47"/>
      <c r="U123" s="47">
        <v>1</v>
      </c>
      <c r="V123" s="47"/>
      <c r="W123" s="47">
        <v>1</v>
      </c>
      <c r="X123" s="27">
        <v>32</v>
      </c>
      <c r="Y123" s="28">
        <v>1</v>
      </c>
      <c r="Z123" s="90"/>
      <c r="AA123" s="39"/>
    </row>
    <row r="124" spans="1:27" ht="45" x14ac:dyDescent="0.25">
      <c r="A124" s="283" t="s">
        <v>123</v>
      </c>
      <c r="B124" s="42">
        <v>50</v>
      </c>
      <c r="C124" s="41">
        <v>40</v>
      </c>
      <c r="D124" s="41">
        <v>5</v>
      </c>
      <c r="E124" s="55">
        <v>10</v>
      </c>
      <c r="F124" s="23">
        <v>41</v>
      </c>
      <c r="G124" s="56">
        <v>41</v>
      </c>
      <c r="H124" s="41"/>
      <c r="I124" s="41"/>
      <c r="J124" s="24">
        <v>0.82</v>
      </c>
      <c r="K124" s="41">
        <v>40</v>
      </c>
      <c r="L124" s="25">
        <v>0.97560975609756095</v>
      </c>
      <c r="M124" s="33">
        <v>9</v>
      </c>
      <c r="N124" s="26">
        <v>0.18</v>
      </c>
      <c r="O124" s="41">
        <v>3</v>
      </c>
      <c r="P124" s="41"/>
      <c r="Q124" s="41"/>
      <c r="R124" s="41"/>
      <c r="S124" s="41"/>
      <c r="T124" s="41"/>
      <c r="U124" s="41"/>
      <c r="V124" s="41"/>
      <c r="W124" s="41">
        <v>6</v>
      </c>
      <c r="X124" s="27">
        <v>50</v>
      </c>
      <c r="Y124" s="28">
        <v>1</v>
      </c>
      <c r="Z124" s="74"/>
      <c r="AA124" s="39"/>
    </row>
    <row r="125" spans="1:27" ht="45" x14ac:dyDescent="0.25">
      <c r="A125" s="103" t="s">
        <v>123</v>
      </c>
      <c r="B125" s="42">
        <v>20</v>
      </c>
      <c r="C125" s="41">
        <v>18</v>
      </c>
      <c r="D125" s="41"/>
      <c r="E125" s="55">
        <v>2</v>
      </c>
      <c r="F125" s="23">
        <v>15</v>
      </c>
      <c r="G125" s="56">
        <v>15</v>
      </c>
      <c r="H125" s="41"/>
      <c r="I125" s="41"/>
      <c r="J125" s="24">
        <v>0.75</v>
      </c>
      <c r="K125" s="41">
        <v>12</v>
      </c>
      <c r="L125" s="25">
        <v>0.8</v>
      </c>
      <c r="M125" s="33">
        <v>5</v>
      </c>
      <c r="N125" s="26">
        <v>0.25</v>
      </c>
      <c r="O125" s="41">
        <v>1</v>
      </c>
      <c r="P125" s="41"/>
      <c r="Q125" s="41"/>
      <c r="R125" s="41"/>
      <c r="S125" s="41"/>
      <c r="T125" s="41"/>
      <c r="U125" s="41"/>
      <c r="V125" s="41"/>
      <c r="W125" s="41">
        <v>4</v>
      </c>
      <c r="X125" s="27">
        <v>20</v>
      </c>
      <c r="Y125" s="28">
        <v>1</v>
      </c>
      <c r="Z125" s="57"/>
      <c r="AA125" s="39"/>
    </row>
    <row r="126" spans="1:27" ht="33.75" x14ac:dyDescent="0.25">
      <c r="A126" s="282" t="s">
        <v>124</v>
      </c>
      <c r="B126" s="42">
        <v>19</v>
      </c>
      <c r="C126" s="41">
        <v>16</v>
      </c>
      <c r="D126" s="41">
        <v>1</v>
      </c>
      <c r="E126" s="55">
        <v>3</v>
      </c>
      <c r="F126" s="23">
        <v>14</v>
      </c>
      <c r="G126" s="56">
        <v>14</v>
      </c>
      <c r="H126" s="41"/>
      <c r="I126" s="41"/>
      <c r="J126" s="24">
        <v>0.73684210526315785</v>
      </c>
      <c r="K126" s="41">
        <v>14</v>
      </c>
      <c r="L126" s="25">
        <v>1</v>
      </c>
      <c r="M126" s="33">
        <v>5</v>
      </c>
      <c r="N126" s="26">
        <v>0.26315789473684209</v>
      </c>
      <c r="O126" s="41">
        <v>3</v>
      </c>
      <c r="P126" s="41"/>
      <c r="Q126" s="41"/>
      <c r="R126" s="41"/>
      <c r="S126" s="41"/>
      <c r="T126" s="41"/>
      <c r="U126" s="41"/>
      <c r="V126" s="41">
        <v>1</v>
      </c>
      <c r="W126" s="41">
        <v>1</v>
      </c>
      <c r="X126" s="27">
        <v>19</v>
      </c>
      <c r="Y126" s="28">
        <v>1</v>
      </c>
      <c r="Z126" s="74"/>
      <c r="AA126" s="39"/>
    </row>
    <row r="127" spans="1:27" ht="67.5" x14ac:dyDescent="0.25">
      <c r="A127" s="282" t="s">
        <v>125</v>
      </c>
      <c r="B127" s="42">
        <v>13</v>
      </c>
      <c r="C127" s="41">
        <v>11</v>
      </c>
      <c r="D127" s="41">
        <v>2</v>
      </c>
      <c r="E127" s="55">
        <v>2</v>
      </c>
      <c r="F127" s="23">
        <v>12</v>
      </c>
      <c r="G127" s="56">
        <v>12</v>
      </c>
      <c r="H127" s="41"/>
      <c r="I127" s="41"/>
      <c r="J127" s="24">
        <v>0.92307692307692313</v>
      </c>
      <c r="K127" s="41">
        <v>12</v>
      </c>
      <c r="L127" s="25">
        <v>1</v>
      </c>
      <c r="M127" s="33">
        <v>1</v>
      </c>
      <c r="N127" s="26">
        <v>7.6923076923076927E-2</v>
      </c>
      <c r="O127" s="41"/>
      <c r="P127" s="41"/>
      <c r="Q127" s="41"/>
      <c r="R127" s="41"/>
      <c r="S127" s="41"/>
      <c r="T127" s="41"/>
      <c r="U127" s="41">
        <v>1</v>
      </c>
      <c r="V127" s="41"/>
      <c r="W127" s="41"/>
      <c r="X127" s="27">
        <v>13</v>
      </c>
      <c r="Y127" s="28">
        <v>1</v>
      </c>
      <c r="Z127" s="74"/>
      <c r="AA127" s="39"/>
    </row>
    <row r="128" spans="1:27" ht="33.75" x14ac:dyDescent="0.25">
      <c r="A128" s="283" t="s">
        <v>126</v>
      </c>
      <c r="B128" s="42">
        <v>28</v>
      </c>
      <c r="C128" s="41">
        <v>22</v>
      </c>
      <c r="D128" s="41">
        <v>2</v>
      </c>
      <c r="E128" s="55">
        <v>6</v>
      </c>
      <c r="F128" s="23">
        <v>22</v>
      </c>
      <c r="G128" s="56">
        <v>22</v>
      </c>
      <c r="H128" s="41"/>
      <c r="I128" s="41"/>
      <c r="J128" s="24">
        <v>0.7857142857142857</v>
      </c>
      <c r="K128" s="41">
        <v>22</v>
      </c>
      <c r="L128" s="25">
        <v>1</v>
      </c>
      <c r="M128" s="33">
        <v>6</v>
      </c>
      <c r="N128" s="26">
        <v>0.21428571428571427</v>
      </c>
      <c r="O128" s="41">
        <v>2</v>
      </c>
      <c r="P128" s="41"/>
      <c r="Q128" s="41"/>
      <c r="R128" s="41"/>
      <c r="S128" s="41"/>
      <c r="T128" s="41"/>
      <c r="U128" s="41"/>
      <c r="V128" s="41"/>
      <c r="W128" s="41">
        <v>4</v>
      </c>
      <c r="X128" s="27">
        <v>28</v>
      </c>
      <c r="Y128" s="28">
        <v>1</v>
      </c>
      <c r="Z128" s="74"/>
      <c r="AA128" s="39"/>
    </row>
    <row r="129" spans="1:27" ht="33.75" x14ac:dyDescent="0.25">
      <c r="A129" s="50" t="s">
        <v>127</v>
      </c>
      <c r="B129" s="42">
        <v>15</v>
      </c>
      <c r="C129" s="41">
        <v>15</v>
      </c>
      <c r="D129" s="41">
        <v>4</v>
      </c>
      <c r="E129" s="55"/>
      <c r="F129" s="23">
        <v>11</v>
      </c>
      <c r="G129" s="56">
        <v>11</v>
      </c>
      <c r="H129" s="41"/>
      <c r="I129" s="41"/>
      <c r="J129" s="24">
        <v>0.73333333333333328</v>
      </c>
      <c r="K129" s="41">
        <v>11</v>
      </c>
      <c r="L129" s="25">
        <v>1</v>
      </c>
      <c r="M129" s="33">
        <v>4</v>
      </c>
      <c r="N129" s="26">
        <v>0.26666666666666666</v>
      </c>
      <c r="O129" s="41">
        <v>2</v>
      </c>
      <c r="P129" s="41"/>
      <c r="Q129" s="41"/>
      <c r="R129" s="41"/>
      <c r="S129" s="41"/>
      <c r="T129" s="41"/>
      <c r="U129" s="41"/>
      <c r="V129" s="41"/>
      <c r="W129" s="41">
        <v>2</v>
      </c>
      <c r="X129" s="27">
        <v>15</v>
      </c>
      <c r="Y129" s="28">
        <v>1</v>
      </c>
      <c r="Z129" s="74"/>
      <c r="AA129" s="39"/>
    </row>
    <row r="130" spans="1:27" ht="33.75" x14ac:dyDescent="0.25">
      <c r="A130" s="50" t="s">
        <v>128</v>
      </c>
      <c r="B130" s="42">
        <v>41</v>
      </c>
      <c r="C130" s="41">
        <v>35</v>
      </c>
      <c r="D130" s="41">
        <v>4</v>
      </c>
      <c r="E130" s="55">
        <v>6</v>
      </c>
      <c r="F130" s="23">
        <v>35</v>
      </c>
      <c r="G130" s="56">
        <v>35</v>
      </c>
      <c r="H130" s="41"/>
      <c r="I130" s="41"/>
      <c r="J130" s="24">
        <v>0.85365853658536583</v>
      </c>
      <c r="K130" s="41">
        <v>35</v>
      </c>
      <c r="L130" s="25">
        <v>1</v>
      </c>
      <c r="M130" s="33">
        <v>6</v>
      </c>
      <c r="N130" s="26">
        <v>0.14634146341463414</v>
      </c>
      <c r="O130" s="41">
        <v>2</v>
      </c>
      <c r="P130" s="41">
        <v>1</v>
      </c>
      <c r="Q130" s="41"/>
      <c r="R130" s="41"/>
      <c r="S130" s="41"/>
      <c r="T130" s="41"/>
      <c r="U130" s="41"/>
      <c r="V130" s="41"/>
      <c r="W130" s="41">
        <v>3</v>
      </c>
      <c r="X130" s="27">
        <v>41</v>
      </c>
      <c r="Y130" s="28">
        <v>1</v>
      </c>
      <c r="Z130" s="74"/>
      <c r="AA130" s="39"/>
    </row>
    <row r="131" spans="1:27" ht="33.75" x14ac:dyDescent="0.25">
      <c r="A131" s="50" t="s">
        <v>76</v>
      </c>
      <c r="B131" s="42">
        <v>18</v>
      </c>
      <c r="C131" s="43" t="s">
        <v>55</v>
      </c>
      <c r="D131" s="43" t="s">
        <v>38</v>
      </c>
      <c r="E131" s="44"/>
      <c r="F131" s="23">
        <v>13</v>
      </c>
      <c r="G131" s="45">
        <v>13</v>
      </c>
      <c r="H131" s="47"/>
      <c r="I131" s="47"/>
      <c r="J131" s="24">
        <v>0.72222222222222221</v>
      </c>
      <c r="K131" s="46">
        <v>13</v>
      </c>
      <c r="L131" s="25">
        <v>1</v>
      </c>
      <c r="M131" s="33">
        <v>5</v>
      </c>
      <c r="N131" s="26">
        <v>0.27777777777777779</v>
      </c>
      <c r="O131" s="47"/>
      <c r="P131" s="47"/>
      <c r="Q131" s="47"/>
      <c r="R131" s="47"/>
      <c r="S131" s="47"/>
      <c r="T131" s="47"/>
      <c r="U131" s="47"/>
      <c r="V131" s="47"/>
      <c r="W131" s="47">
        <v>5</v>
      </c>
      <c r="X131" s="27">
        <v>18</v>
      </c>
      <c r="Y131" s="28">
        <v>1</v>
      </c>
      <c r="Z131" s="48"/>
      <c r="AA131" s="39"/>
    </row>
    <row r="132" spans="1:27" ht="22.5" x14ac:dyDescent="0.25">
      <c r="A132" s="50" t="s">
        <v>129</v>
      </c>
      <c r="B132" s="42">
        <v>18</v>
      </c>
      <c r="C132" s="41">
        <v>15</v>
      </c>
      <c r="D132" s="41">
        <v>2</v>
      </c>
      <c r="E132" s="55">
        <v>3</v>
      </c>
      <c r="F132" s="23">
        <v>11</v>
      </c>
      <c r="G132" s="56">
        <v>11</v>
      </c>
      <c r="H132" s="41"/>
      <c r="I132" s="41"/>
      <c r="J132" s="24">
        <v>0.61111111111111116</v>
      </c>
      <c r="K132" s="41">
        <v>11</v>
      </c>
      <c r="L132" s="25">
        <v>1</v>
      </c>
      <c r="M132" s="33">
        <v>7</v>
      </c>
      <c r="N132" s="26">
        <v>0.3888888888888889</v>
      </c>
      <c r="O132" s="41">
        <v>3</v>
      </c>
      <c r="P132" s="41"/>
      <c r="Q132" s="41"/>
      <c r="R132" s="41"/>
      <c r="S132" s="41"/>
      <c r="T132" s="41"/>
      <c r="U132" s="41"/>
      <c r="V132" s="41"/>
      <c r="W132" s="41">
        <v>4</v>
      </c>
      <c r="X132" s="27">
        <v>18</v>
      </c>
      <c r="Y132" s="28">
        <v>1</v>
      </c>
      <c r="Z132" s="74"/>
      <c r="AA132" s="39"/>
    </row>
    <row r="133" spans="1:27" ht="33.75" x14ac:dyDescent="0.25">
      <c r="A133" s="50" t="s">
        <v>130</v>
      </c>
      <c r="B133" s="42">
        <v>16</v>
      </c>
      <c r="C133" s="41">
        <v>14</v>
      </c>
      <c r="D133" s="41"/>
      <c r="E133" s="55">
        <v>2</v>
      </c>
      <c r="F133" s="23">
        <v>10</v>
      </c>
      <c r="G133" s="56">
        <v>10</v>
      </c>
      <c r="H133" s="41"/>
      <c r="I133" s="41"/>
      <c r="J133" s="24">
        <v>0.625</v>
      </c>
      <c r="K133" s="41">
        <v>10</v>
      </c>
      <c r="L133" s="25">
        <v>1</v>
      </c>
      <c r="M133" s="33">
        <v>6</v>
      </c>
      <c r="N133" s="26">
        <v>0.375</v>
      </c>
      <c r="O133" s="41">
        <v>2</v>
      </c>
      <c r="P133" s="41"/>
      <c r="Q133" s="41"/>
      <c r="R133" s="41"/>
      <c r="S133" s="41"/>
      <c r="T133" s="41"/>
      <c r="U133" s="41">
        <v>1</v>
      </c>
      <c r="V133" s="41">
        <v>1</v>
      </c>
      <c r="W133" s="41">
        <v>2</v>
      </c>
      <c r="X133" s="27">
        <v>16</v>
      </c>
      <c r="Y133" s="28">
        <v>1</v>
      </c>
      <c r="Z133" s="74"/>
      <c r="AA133" s="39"/>
    </row>
    <row r="134" spans="1:27" ht="56.25" x14ac:dyDescent="0.25">
      <c r="A134" s="50" t="s">
        <v>95</v>
      </c>
      <c r="B134" s="42">
        <v>10</v>
      </c>
      <c r="C134" s="41">
        <v>9</v>
      </c>
      <c r="D134" s="41"/>
      <c r="E134" s="55">
        <v>1</v>
      </c>
      <c r="F134" s="23">
        <v>7</v>
      </c>
      <c r="G134" s="56">
        <v>7</v>
      </c>
      <c r="H134" s="41"/>
      <c r="I134" s="41"/>
      <c r="J134" s="24">
        <v>0.7</v>
      </c>
      <c r="K134" s="41">
        <v>6</v>
      </c>
      <c r="L134" s="25">
        <v>0.8571428571428571</v>
      </c>
      <c r="M134" s="33">
        <v>3</v>
      </c>
      <c r="N134" s="26">
        <v>0.3</v>
      </c>
      <c r="O134" s="41">
        <v>2</v>
      </c>
      <c r="P134" s="41"/>
      <c r="Q134" s="41"/>
      <c r="R134" s="41">
        <v>1</v>
      </c>
      <c r="S134" s="41"/>
      <c r="T134" s="41"/>
      <c r="U134" s="41"/>
      <c r="V134" s="41"/>
      <c r="W134" s="41"/>
      <c r="X134" s="27">
        <v>10</v>
      </c>
      <c r="Y134" s="28">
        <v>1</v>
      </c>
      <c r="Z134" s="57"/>
      <c r="AA134" s="39"/>
    </row>
    <row r="135" spans="1:27" ht="33.75" x14ac:dyDescent="0.25">
      <c r="A135" s="283" t="s">
        <v>96</v>
      </c>
      <c r="B135" s="42">
        <v>18</v>
      </c>
      <c r="C135" s="41">
        <v>16</v>
      </c>
      <c r="D135" s="41">
        <v>1</v>
      </c>
      <c r="E135" s="55">
        <v>2</v>
      </c>
      <c r="F135" s="23">
        <v>11</v>
      </c>
      <c r="G135" s="56">
        <v>11</v>
      </c>
      <c r="H135" s="41"/>
      <c r="I135" s="41"/>
      <c r="J135" s="24">
        <v>0.61111111111111116</v>
      </c>
      <c r="K135" s="41">
        <v>11</v>
      </c>
      <c r="L135" s="25">
        <v>1</v>
      </c>
      <c r="M135" s="33">
        <v>7</v>
      </c>
      <c r="N135" s="26">
        <v>0.3888888888888889</v>
      </c>
      <c r="O135" s="41"/>
      <c r="P135" s="41"/>
      <c r="Q135" s="41"/>
      <c r="R135" s="41"/>
      <c r="S135" s="41"/>
      <c r="T135" s="41"/>
      <c r="U135" s="41"/>
      <c r="V135" s="41"/>
      <c r="W135" s="41">
        <v>7</v>
      </c>
      <c r="X135" s="27">
        <v>18</v>
      </c>
      <c r="Y135" s="28">
        <v>1</v>
      </c>
      <c r="Z135" s="57"/>
      <c r="AA135" s="39"/>
    </row>
    <row r="136" spans="1:27" ht="22.5" x14ac:dyDescent="0.25">
      <c r="A136" s="50" t="s">
        <v>97</v>
      </c>
      <c r="B136" s="42">
        <v>10</v>
      </c>
      <c r="C136" s="41">
        <v>8</v>
      </c>
      <c r="D136" s="41">
        <v>2</v>
      </c>
      <c r="E136" s="55">
        <v>2</v>
      </c>
      <c r="F136" s="23">
        <v>4</v>
      </c>
      <c r="G136" s="56">
        <v>4</v>
      </c>
      <c r="H136" s="41"/>
      <c r="I136" s="41"/>
      <c r="J136" s="24">
        <v>0.4</v>
      </c>
      <c r="K136" s="41">
        <v>4</v>
      </c>
      <c r="L136" s="25">
        <v>1</v>
      </c>
      <c r="M136" s="33">
        <v>6</v>
      </c>
      <c r="N136" s="26">
        <v>0.6</v>
      </c>
      <c r="O136" s="41">
        <v>1</v>
      </c>
      <c r="P136" s="41"/>
      <c r="Q136" s="41"/>
      <c r="R136" s="41"/>
      <c r="S136" s="41"/>
      <c r="T136" s="41"/>
      <c r="U136" s="41">
        <v>1</v>
      </c>
      <c r="V136" s="41"/>
      <c r="W136" s="41">
        <v>4</v>
      </c>
      <c r="X136" s="27">
        <v>10</v>
      </c>
      <c r="Y136" s="28">
        <v>1</v>
      </c>
      <c r="Z136" s="57"/>
      <c r="AA136" s="39"/>
    </row>
    <row r="137" spans="1:27" x14ac:dyDescent="0.25">
      <c r="A137" s="105" t="s">
        <v>207</v>
      </c>
      <c r="B137" s="22">
        <v>141</v>
      </c>
      <c r="C137" s="22">
        <v>86</v>
      </c>
      <c r="D137" s="22">
        <v>4</v>
      </c>
      <c r="E137" s="22">
        <v>55</v>
      </c>
      <c r="F137" s="22">
        <v>76</v>
      </c>
      <c r="G137" s="230">
        <v>76</v>
      </c>
      <c r="H137" s="21">
        <v>0</v>
      </c>
      <c r="I137" s="21">
        <v>0</v>
      </c>
      <c r="J137" s="24">
        <v>0.53900709219858156</v>
      </c>
      <c r="K137" s="22">
        <v>70</v>
      </c>
      <c r="L137" s="25">
        <v>0.92105263157894735</v>
      </c>
      <c r="M137" s="33">
        <v>59</v>
      </c>
      <c r="N137" s="26">
        <v>0.41843971631205673</v>
      </c>
      <c r="O137" s="22">
        <v>6</v>
      </c>
      <c r="P137" s="22">
        <v>0</v>
      </c>
      <c r="Q137" s="22">
        <v>3</v>
      </c>
      <c r="R137" s="22">
        <v>1</v>
      </c>
      <c r="S137" s="22">
        <v>0</v>
      </c>
      <c r="T137" s="22">
        <v>30</v>
      </c>
      <c r="U137" s="22">
        <v>0</v>
      </c>
      <c r="V137" s="22">
        <v>0</v>
      </c>
      <c r="W137" s="22">
        <v>19</v>
      </c>
      <c r="X137" s="27">
        <v>135</v>
      </c>
      <c r="Y137" s="28">
        <v>0.95744680851063835</v>
      </c>
      <c r="Z137" s="54">
        <v>6</v>
      </c>
      <c r="AA137" s="39"/>
    </row>
    <row r="138" spans="1:27" ht="25.5" x14ac:dyDescent="0.25">
      <c r="A138" s="272" t="s">
        <v>208</v>
      </c>
      <c r="B138" s="273">
        <v>42</v>
      </c>
      <c r="C138" s="116"/>
      <c r="D138" s="116"/>
      <c r="E138" s="116">
        <v>42</v>
      </c>
      <c r="F138" s="54">
        <v>21</v>
      </c>
      <c r="G138" s="116">
        <v>21</v>
      </c>
      <c r="H138" s="116"/>
      <c r="I138" s="116"/>
      <c r="J138" s="229">
        <v>0.5</v>
      </c>
      <c r="K138" s="116">
        <v>17</v>
      </c>
      <c r="L138" s="229">
        <v>0.80952380952380953</v>
      </c>
      <c r="M138" s="33">
        <v>15</v>
      </c>
      <c r="N138" s="274">
        <v>0.35714285714285715</v>
      </c>
      <c r="O138" s="116">
        <v>3</v>
      </c>
      <c r="P138" s="116"/>
      <c r="Q138" s="116"/>
      <c r="R138" s="116"/>
      <c r="S138" s="116"/>
      <c r="T138" s="116">
        <v>1</v>
      </c>
      <c r="U138" s="116"/>
      <c r="V138" s="116"/>
      <c r="W138" s="116">
        <v>11</v>
      </c>
      <c r="X138" s="275">
        <v>36</v>
      </c>
      <c r="Y138" s="276">
        <v>0.8571428571428571</v>
      </c>
      <c r="Z138" s="61">
        <v>6</v>
      </c>
      <c r="AA138" s="39"/>
    </row>
    <row r="139" spans="1:27" ht="38.25" x14ac:dyDescent="0.25">
      <c r="A139" s="112" t="s">
        <v>209</v>
      </c>
      <c r="B139" s="109">
        <v>15</v>
      </c>
      <c r="C139" s="113">
        <v>15</v>
      </c>
      <c r="D139" s="114"/>
      <c r="E139" s="115"/>
      <c r="F139" s="23">
        <v>10</v>
      </c>
      <c r="G139" s="111">
        <v>10</v>
      </c>
      <c r="H139" s="110"/>
      <c r="I139" s="110"/>
      <c r="J139" s="24">
        <v>0.66666666666666663</v>
      </c>
      <c r="K139" s="116">
        <v>10</v>
      </c>
      <c r="L139" s="25">
        <v>1</v>
      </c>
      <c r="M139" s="33">
        <v>5</v>
      </c>
      <c r="N139" s="26">
        <v>0.33333333333333331</v>
      </c>
      <c r="O139" s="110"/>
      <c r="P139" s="110"/>
      <c r="Q139" s="110">
        <v>2</v>
      </c>
      <c r="R139" s="110"/>
      <c r="S139" s="110"/>
      <c r="T139" s="110"/>
      <c r="U139" s="110"/>
      <c r="V139" s="110"/>
      <c r="W139" s="110">
        <v>3</v>
      </c>
      <c r="X139" s="27">
        <v>15</v>
      </c>
      <c r="Y139" s="28">
        <v>1</v>
      </c>
      <c r="Z139" s="48"/>
      <c r="AA139" s="39"/>
    </row>
    <row r="140" spans="1:27" ht="89.25" x14ac:dyDescent="0.25">
      <c r="A140" s="112" t="s">
        <v>210</v>
      </c>
      <c r="B140" s="109">
        <v>36</v>
      </c>
      <c r="C140" s="113">
        <v>24</v>
      </c>
      <c r="D140" s="114"/>
      <c r="E140" s="115">
        <v>12</v>
      </c>
      <c r="F140" s="23">
        <v>11</v>
      </c>
      <c r="G140" s="111">
        <v>11</v>
      </c>
      <c r="H140" s="110"/>
      <c r="I140" s="110"/>
      <c r="J140" s="24">
        <v>0.30555555555555558</v>
      </c>
      <c r="K140" s="116">
        <v>9</v>
      </c>
      <c r="L140" s="25">
        <v>0.81818181818181823</v>
      </c>
      <c r="M140" s="33">
        <v>25</v>
      </c>
      <c r="N140" s="26">
        <v>0.69444444444444442</v>
      </c>
      <c r="O140" s="110"/>
      <c r="P140" s="110"/>
      <c r="Q140" s="110"/>
      <c r="R140" s="110"/>
      <c r="S140" s="110"/>
      <c r="T140" s="110">
        <v>25</v>
      </c>
      <c r="U140" s="110"/>
      <c r="V140" s="110"/>
      <c r="W140" s="110"/>
      <c r="X140" s="27">
        <v>36</v>
      </c>
      <c r="Y140" s="28">
        <v>1</v>
      </c>
      <c r="Z140" s="48"/>
      <c r="AA140" s="39"/>
    </row>
    <row r="141" spans="1:27" ht="102" x14ac:dyDescent="0.25">
      <c r="A141" s="112" t="s">
        <v>211</v>
      </c>
      <c r="B141" s="109">
        <v>19</v>
      </c>
      <c r="C141" s="113">
        <v>19</v>
      </c>
      <c r="D141" s="114"/>
      <c r="E141" s="115"/>
      <c r="F141" s="23">
        <v>13</v>
      </c>
      <c r="G141" s="111">
        <v>13</v>
      </c>
      <c r="H141" s="110"/>
      <c r="I141" s="110"/>
      <c r="J141" s="24">
        <v>0.68421052631578949</v>
      </c>
      <c r="K141" s="116">
        <v>13</v>
      </c>
      <c r="L141" s="25">
        <v>1</v>
      </c>
      <c r="M141" s="33">
        <v>6</v>
      </c>
      <c r="N141" s="26">
        <v>0.31578947368421051</v>
      </c>
      <c r="O141" s="110"/>
      <c r="P141" s="110"/>
      <c r="Q141" s="110"/>
      <c r="R141" s="110">
        <v>1</v>
      </c>
      <c r="S141" s="110"/>
      <c r="T141" s="110">
        <v>2</v>
      </c>
      <c r="U141" s="110"/>
      <c r="V141" s="110"/>
      <c r="W141" s="110">
        <v>3</v>
      </c>
      <c r="X141" s="27">
        <v>19</v>
      </c>
      <c r="Y141" s="28">
        <v>1</v>
      </c>
      <c r="Z141" s="48"/>
      <c r="AA141" s="39"/>
    </row>
    <row r="142" spans="1:27" ht="63.75" x14ac:dyDescent="0.25">
      <c r="A142" s="112" t="s">
        <v>212</v>
      </c>
      <c r="B142" s="109">
        <v>19</v>
      </c>
      <c r="C142" s="113">
        <v>18</v>
      </c>
      <c r="D142" s="114">
        <v>3</v>
      </c>
      <c r="E142" s="115">
        <v>1</v>
      </c>
      <c r="F142" s="23">
        <v>16</v>
      </c>
      <c r="G142" s="111">
        <v>16</v>
      </c>
      <c r="H142" s="110"/>
      <c r="I142" s="110"/>
      <c r="J142" s="24">
        <v>0.84210526315789469</v>
      </c>
      <c r="K142" s="116">
        <v>16</v>
      </c>
      <c r="L142" s="25">
        <v>1</v>
      </c>
      <c r="M142" s="33">
        <v>3</v>
      </c>
      <c r="N142" s="26">
        <v>0.15789473684210525</v>
      </c>
      <c r="O142" s="110">
        <v>1</v>
      </c>
      <c r="P142" s="110"/>
      <c r="Q142" s="110"/>
      <c r="R142" s="110"/>
      <c r="S142" s="110"/>
      <c r="T142" s="110"/>
      <c r="U142" s="110"/>
      <c r="V142" s="110"/>
      <c r="W142" s="110">
        <v>2</v>
      </c>
      <c r="X142" s="27">
        <v>19</v>
      </c>
      <c r="Y142" s="28">
        <v>1</v>
      </c>
      <c r="Z142" s="48"/>
      <c r="AA142" s="39"/>
    </row>
    <row r="143" spans="1:27" ht="38.25" x14ac:dyDescent="0.25">
      <c r="A143" s="112" t="s">
        <v>213</v>
      </c>
      <c r="B143" s="109">
        <v>10</v>
      </c>
      <c r="C143" s="113">
        <v>10</v>
      </c>
      <c r="D143" s="114">
        <v>1</v>
      </c>
      <c r="E143" s="115"/>
      <c r="F143" s="23">
        <v>5</v>
      </c>
      <c r="G143" s="117">
        <v>5</v>
      </c>
      <c r="H143" s="114"/>
      <c r="I143" s="114"/>
      <c r="J143" s="24">
        <v>0.5</v>
      </c>
      <c r="K143" s="118">
        <v>5</v>
      </c>
      <c r="L143" s="25">
        <v>1</v>
      </c>
      <c r="M143" s="33">
        <v>5</v>
      </c>
      <c r="N143" s="26">
        <v>0.5</v>
      </c>
      <c r="O143" s="114">
        <v>2</v>
      </c>
      <c r="P143" s="114"/>
      <c r="Q143" s="114">
        <v>1</v>
      </c>
      <c r="R143" s="114"/>
      <c r="S143" s="114"/>
      <c r="T143" s="114">
        <v>2</v>
      </c>
      <c r="U143" s="114"/>
      <c r="V143" s="114"/>
      <c r="W143" s="114"/>
      <c r="X143" s="27">
        <v>10</v>
      </c>
      <c r="Y143" s="28">
        <v>1</v>
      </c>
      <c r="Z143" s="48"/>
      <c r="AA143" s="39"/>
    </row>
    <row r="144" spans="1:27" x14ac:dyDescent="0.25">
      <c r="A144" s="119" t="s">
        <v>214</v>
      </c>
      <c r="B144" s="120">
        <v>68</v>
      </c>
      <c r="C144" s="121">
        <v>68</v>
      </c>
      <c r="D144" s="121">
        <v>0</v>
      </c>
      <c r="E144" s="122">
        <v>0</v>
      </c>
      <c r="F144" s="23">
        <v>42</v>
      </c>
      <c r="G144" s="120">
        <v>42</v>
      </c>
      <c r="H144" s="121">
        <v>0</v>
      </c>
      <c r="I144" s="121">
        <v>0</v>
      </c>
      <c r="J144" s="24">
        <v>0.61764705882352944</v>
      </c>
      <c r="K144" s="123">
        <v>42</v>
      </c>
      <c r="L144" s="25">
        <v>1</v>
      </c>
      <c r="M144" s="33">
        <v>26</v>
      </c>
      <c r="N144" s="26">
        <v>0.38235294117647056</v>
      </c>
      <c r="O144" s="121">
        <v>0</v>
      </c>
      <c r="P144" s="121">
        <v>0</v>
      </c>
      <c r="Q144" s="121">
        <v>1</v>
      </c>
      <c r="R144" s="121">
        <v>1</v>
      </c>
      <c r="S144" s="121">
        <v>0</v>
      </c>
      <c r="T144" s="121">
        <v>12</v>
      </c>
      <c r="U144" s="121">
        <v>0</v>
      </c>
      <c r="V144" s="121">
        <v>0</v>
      </c>
      <c r="W144" s="121">
        <v>12</v>
      </c>
      <c r="X144" s="27">
        <v>68</v>
      </c>
      <c r="Y144" s="28">
        <v>1</v>
      </c>
      <c r="Z144" s="10">
        <v>0</v>
      </c>
      <c r="AA144" s="39"/>
    </row>
    <row r="145" spans="1:27" ht="25.5" x14ac:dyDescent="0.25">
      <c r="A145" s="124" t="s">
        <v>215</v>
      </c>
      <c r="B145" s="125">
        <v>16</v>
      </c>
      <c r="C145" s="90">
        <v>16</v>
      </c>
      <c r="D145" s="114"/>
      <c r="E145" s="126"/>
      <c r="F145" s="23">
        <v>6</v>
      </c>
      <c r="G145" s="117">
        <v>6</v>
      </c>
      <c r="H145" s="114"/>
      <c r="I145" s="114"/>
      <c r="J145" s="24">
        <v>0.375</v>
      </c>
      <c r="K145" s="118">
        <v>6</v>
      </c>
      <c r="L145" s="25">
        <v>1</v>
      </c>
      <c r="M145" s="33">
        <v>10</v>
      </c>
      <c r="N145" s="26">
        <v>0.625</v>
      </c>
      <c r="O145" s="114"/>
      <c r="P145" s="114"/>
      <c r="Q145" s="114"/>
      <c r="R145" s="114"/>
      <c r="S145" s="114"/>
      <c r="T145" s="114">
        <v>4</v>
      </c>
      <c r="U145" s="114"/>
      <c r="V145" s="114"/>
      <c r="W145" s="114">
        <v>6</v>
      </c>
      <c r="X145" s="27">
        <v>16</v>
      </c>
      <c r="Y145" s="28">
        <v>1</v>
      </c>
      <c r="Z145" s="48"/>
      <c r="AA145" s="39"/>
    </row>
    <row r="146" spans="1:27" ht="38.25" x14ac:dyDescent="0.25">
      <c r="A146" s="124" t="s">
        <v>216</v>
      </c>
      <c r="B146" s="125">
        <v>17</v>
      </c>
      <c r="C146" s="90">
        <v>17</v>
      </c>
      <c r="D146" s="114"/>
      <c r="E146" s="126"/>
      <c r="F146" s="23">
        <v>16</v>
      </c>
      <c r="G146" s="117">
        <v>16</v>
      </c>
      <c r="H146" s="114"/>
      <c r="I146" s="114"/>
      <c r="J146" s="24">
        <v>0.94117647058823528</v>
      </c>
      <c r="K146" s="118">
        <v>16</v>
      </c>
      <c r="L146" s="25">
        <v>1</v>
      </c>
      <c r="M146" s="33">
        <v>1</v>
      </c>
      <c r="N146" s="26">
        <v>5.8823529411764705E-2</v>
      </c>
      <c r="O146" s="114"/>
      <c r="P146" s="114"/>
      <c r="Q146" s="114"/>
      <c r="R146" s="114"/>
      <c r="S146" s="114"/>
      <c r="T146" s="114">
        <v>1</v>
      </c>
      <c r="U146" s="114"/>
      <c r="V146" s="114"/>
      <c r="W146" s="114"/>
      <c r="X146" s="27">
        <v>17</v>
      </c>
      <c r="Y146" s="28">
        <v>1</v>
      </c>
      <c r="Z146" s="48"/>
      <c r="AA146" s="39"/>
    </row>
    <row r="147" spans="1:27" ht="51" x14ac:dyDescent="0.25">
      <c r="A147" s="124" t="s">
        <v>217</v>
      </c>
      <c r="B147" s="125">
        <v>19</v>
      </c>
      <c r="C147" s="90">
        <v>19</v>
      </c>
      <c r="D147" s="114"/>
      <c r="E147" s="126"/>
      <c r="F147" s="23">
        <v>11</v>
      </c>
      <c r="G147" s="117">
        <v>11</v>
      </c>
      <c r="H147" s="114"/>
      <c r="I147" s="114"/>
      <c r="J147" s="24">
        <v>0.57894736842105265</v>
      </c>
      <c r="K147" s="118">
        <v>11</v>
      </c>
      <c r="L147" s="25">
        <v>1</v>
      </c>
      <c r="M147" s="33">
        <v>8</v>
      </c>
      <c r="N147" s="26">
        <v>0.42105263157894735</v>
      </c>
      <c r="O147" s="114"/>
      <c r="P147" s="114"/>
      <c r="Q147" s="114"/>
      <c r="R147" s="114">
        <v>1</v>
      </c>
      <c r="S147" s="114"/>
      <c r="T147" s="114">
        <v>4</v>
      </c>
      <c r="U147" s="114"/>
      <c r="V147" s="114"/>
      <c r="W147" s="114">
        <v>3</v>
      </c>
      <c r="X147" s="27">
        <v>19</v>
      </c>
      <c r="Y147" s="28">
        <v>1</v>
      </c>
      <c r="Z147" s="48"/>
      <c r="AA147" s="39"/>
    </row>
    <row r="148" spans="1:27" ht="76.5" x14ac:dyDescent="0.25">
      <c r="A148" s="124" t="s">
        <v>218</v>
      </c>
      <c r="B148" s="125">
        <v>16</v>
      </c>
      <c r="C148" s="90">
        <v>16</v>
      </c>
      <c r="D148" s="114"/>
      <c r="E148" s="126"/>
      <c r="F148" s="23">
        <v>9</v>
      </c>
      <c r="G148" s="117">
        <v>9</v>
      </c>
      <c r="H148" s="114"/>
      <c r="I148" s="114"/>
      <c r="J148" s="24">
        <v>0.5625</v>
      </c>
      <c r="K148" s="118">
        <v>9</v>
      </c>
      <c r="L148" s="25">
        <v>1</v>
      </c>
      <c r="M148" s="33">
        <v>7</v>
      </c>
      <c r="N148" s="26">
        <v>0.4375</v>
      </c>
      <c r="O148" s="114"/>
      <c r="P148" s="114"/>
      <c r="Q148" s="114">
        <v>1</v>
      </c>
      <c r="R148" s="114"/>
      <c r="S148" s="114"/>
      <c r="T148" s="114">
        <v>3</v>
      </c>
      <c r="U148" s="114"/>
      <c r="V148" s="114"/>
      <c r="W148" s="114">
        <v>3</v>
      </c>
      <c r="X148" s="27">
        <v>16</v>
      </c>
      <c r="Y148" s="28">
        <v>1</v>
      </c>
      <c r="Z148" s="48"/>
      <c r="AA148" s="39"/>
    </row>
  </sheetData>
  <sortState ref="A21:AA136">
    <sortCondition ref="A21"/>
  </sortState>
  <mergeCells count="39">
    <mergeCell ref="X4:Y5"/>
    <mergeCell ref="Z4:AA5"/>
    <mergeCell ref="C5:D5"/>
    <mergeCell ref="A4:A9"/>
    <mergeCell ref="B4:B9"/>
    <mergeCell ref="C4:E4"/>
    <mergeCell ref="F4:L4"/>
    <mergeCell ref="M4:W5"/>
    <mergeCell ref="K5:L7"/>
    <mergeCell ref="C6:C9"/>
    <mergeCell ref="E6:E9"/>
    <mergeCell ref="F6:F8"/>
    <mergeCell ref="G6:I6"/>
    <mergeCell ref="J6:J8"/>
    <mergeCell ref="D7:D9"/>
    <mergeCell ref="G7:G8"/>
    <mergeCell ref="H7:H8"/>
    <mergeCell ref="X6:Y7"/>
    <mergeCell ref="Z6:AA7"/>
    <mergeCell ref="T7:T8"/>
    <mergeCell ref="U7:U8"/>
    <mergeCell ref="V7:V8"/>
    <mergeCell ref="Z8:AA8"/>
    <mergeCell ref="G9:I9"/>
    <mergeCell ref="O9:S9"/>
    <mergeCell ref="T9:W9"/>
    <mergeCell ref="A2:W2"/>
    <mergeCell ref="I7:I8"/>
    <mergeCell ref="O7:O8"/>
    <mergeCell ref="P7:P8"/>
    <mergeCell ref="Q7:Q8"/>
    <mergeCell ref="R7:R8"/>
    <mergeCell ref="S7:S8"/>
    <mergeCell ref="K8:L8"/>
    <mergeCell ref="M6:N8"/>
    <mergeCell ref="O6:S6"/>
    <mergeCell ref="T6:V6"/>
    <mergeCell ref="W6:W8"/>
    <mergeCell ref="F5:J5"/>
  </mergeCells>
  <pageMargins left="0.11811023622047245" right="0.11811023622047245" top="0.35433070866141736" bottom="0.15748031496062992" header="0.31496062992125984" footer="0.31496062992125984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workbookViewId="0">
      <selection activeCell="AA25" sqref="AA25"/>
    </sheetView>
  </sheetViews>
  <sheetFormatPr defaultRowHeight="15" x14ac:dyDescent="0.25"/>
  <cols>
    <col min="1" max="1" width="19.140625" customWidth="1"/>
    <col min="2" max="2" width="3.85546875" customWidth="1"/>
    <col min="3" max="4" width="5.28515625" customWidth="1"/>
    <col min="5" max="5" width="4.28515625" customWidth="1"/>
    <col min="6" max="6" width="5.28515625" customWidth="1"/>
    <col min="7" max="7" width="4" customWidth="1"/>
    <col min="8" max="8" width="5.28515625" customWidth="1"/>
    <col min="9" max="9" width="3.7109375" customWidth="1"/>
    <col min="10" max="10" width="5.28515625" customWidth="1"/>
    <col min="11" max="20" width="3.85546875" customWidth="1"/>
  </cols>
  <sheetData>
    <row r="1" spans="1:20" x14ac:dyDescent="0.25">
      <c r="B1" t="s">
        <v>515</v>
      </c>
    </row>
    <row r="2" spans="1:20" x14ac:dyDescent="0.25">
      <c r="A2" s="734" t="s">
        <v>1</v>
      </c>
      <c r="B2" s="857" t="s">
        <v>492</v>
      </c>
      <c r="C2" s="740" t="s">
        <v>5</v>
      </c>
      <c r="D2" s="741"/>
      <c r="E2" s="741"/>
      <c r="F2" s="741"/>
      <c r="G2" s="741"/>
      <c r="H2" s="742"/>
      <c r="I2" s="740" t="s">
        <v>6</v>
      </c>
      <c r="J2" s="741"/>
      <c r="K2" s="741"/>
      <c r="L2" s="741"/>
      <c r="M2" s="741"/>
      <c r="N2" s="741"/>
      <c r="O2" s="741"/>
      <c r="P2" s="741"/>
      <c r="Q2" s="742"/>
      <c r="R2" s="860" t="s">
        <v>493</v>
      </c>
      <c r="S2" s="854" t="s">
        <v>494</v>
      </c>
      <c r="T2" s="845" t="s">
        <v>495</v>
      </c>
    </row>
    <row r="3" spans="1:20" x14ac:dyDescent="0.25">
      <c r="A3" s="735"/>
      <c r="B3" s="858"/>
      <c r="C3" s="846" t="s">
        <v>496</v>
      </c>
      <c r="D3" s="847" t="s">
        <v>497</v>
      </c>
      <c r="E3" s="848" t="s">
        <v>498</v>
      </c>
      <c r="F3" s="847" t="s">
        <v>499</v>
      </c>
      <c r="G3" s="744" t="s">
        <v>500</v>
      </c>
      <c r="H3" s="746" t="s">
        <v>501</v>
      </c>
      <c r="I3" s="849" t="s">
        <v>502</v>
      </c>
      <c r="J3" s="851" t="s">
        <v>503</v>
      </c>
      <c r="K3" s="853" t="s">
        <v>504</v>
      </c>
      <c r="L3" s="853"/>
      <c r="M3" s="853"/>
      <c r="N3" s="853"/>
      <c r="O3" s="861" t="s">
        <v>505</v>
      </c>
      <c r="P3" s="857" t="s">
        <v>27</v>
      </c>
      <c r="Q3" s="861" t="s">
        <v>506</v>
      </c>
      <c r="R3" s="860"/>
      <c r="S3" s="855"/>
      <c r="T3" s="845"/>
    </row>
    <row r="4" spans="1:20" ht="117" x14ac:dyDescent="0.25">
      <c r="A4" s="736"/>
      <c r="B4" s="859"/>
      <c r="C4" s="846"/>
      <c r="D4" s="847"/>
      <c r="E4" s="848"/>
      <c r="F4" s="847"/>
      <c r="G4" s="745"/>
      <c r="H4" s="747"/>
      <c r="I4" s="850"/>
      <c r="J4" s="852"/>
      <c r="K4" s="304" t="s">
        <v>19</v>
      </c>
      <c r="L4" s="304" t="s">
        <v>20</v>
      </c>
      <c r="M4" s="304" t="s">
        <v>21</v>
      </c>
      <c r="N4" s="304" t="s">
        <v>22</v>
      </c>
      <c r="O4" s="861"/>
      <c r="P4" s="859"/>
      <c r="Q4" s="861"/>
      <c r="R4" s="860"/>
      <c r="S4" s="856"/>
      <c r="T4" s="845"/>
    </row>
    <row r="5" spans="1:20" x14ac:dyDescent="0.25">
      <c r="A5" s="305" t="s">
        <v>37</v>
      </c>
      <c r="B5" s="306">
        <v>1</v>
      </c>
      <c r="C5" s="307">
        <v>2</v>
      </c>
      <c r="D5" s="98">
        <v>3</v>
      </c>
      <c r="E5" s="308">
        <v>4</v>
      </c>
      <c r="F5" s="309">
        <v>5</v>
      </c>
      <c r="G5" s="307">
        <v>6</v>
      </c>
      <c r="H5" s="98">
        <v>7</v>
      </c>
      <c r="I5" s="98">
        <v>15</v>
      </c>
      <c r="J5" s="310">
        <v>16</v>
      </c>
      <c r="K5" s="308">
        <v>8</v>
      </c>
      <c r="L5" s="306">
        <v>9</v>
      </c>
      <c r="M5" s="307">
        <v>10</v>
      </c>
      <c r="N5" s="311">
        <v>11</v>
      </c>
      <c r="O5" s="306">
        <v>13</v>
      </c>
      <c r="P5" s="306"/>
      <c r="Q5" s="307">
        <v>14</v>
      </c>
      <c r="R5" s="309">
        <v>17</v>
      </c>
      <c r="S5" s="312">
        <v>18</v>
      </c>
      <c r="T5" s="311">
        <v>19</v>
      </c>
    </row>
    <row r="6" spans="1:20" ht="25.5" customHeight="1" x14ac:dyDescent="0.25">
      <c r="A6" s="313" t="s">
        <v>64</v>
      </c>
      <c r="B6" s="33">
        <v>156</v>
      </c>
      <c r="C6" s="33">
        <v>92</v>
      </c>
      <c r="D6" s="314">
        <v>0.58974358974358976</v>
      </c>
      <c r="E6" s="33">
        <v>45</v>
      </c>
      <c r="F6" s="314">
        <v>0.4891304347826087</v>
      </c>
      <c r="G6" s="33">
        <v>47</v>
      </c>
      <c r="H6" s="314">
        <v>0.51086956521739135</v>
      </c>
      <c r="I6" s="33">
        <v>64</v>
      </c>
      <c r="J6" s="314">
        <v>0.41025641025641024</v>
      </c>
      <c r="K6" s="33">
        <v>13</v>
      </c>
      <c r="L6" s="33">
        <v>5</v>
      </c>
      <c r="M6" s="33">
        <v>1</v>
      </c>
      <c r="N6" s="33">
        <v>0</v>
      </c>
      <c r="O6" s="33">
        <v>9</v>
      </c>
      <c r="P6" s="33">
        <v>14</v>
      </c>
      <c r="Q6" s="33">
        <v>22</v>
      </c>
      <c r="R6" s="33">
        <v>156</v>
      </c>
      <c r="S6" s="315">
        <v>1</v>
      </c>
      <c r="T6" s="33">
        <v>0</v>
      </c>
    </row>
    <row r="7" spans="1:20" ht="17.25" customHeight="1" x14ac:dyDescent="0.25">
      <c r="A7" s="317" t="s">
        <v>507</v>
      </c>
      <c r="B7" s="318">
        <v>152</v>
      </c>
      <c r="C7" s="318">
        <v>88</v>
      </c>
      <c r="D7" s="319">
        <v>0.57894736842105265</v>
      </c>
      <c r="E7" s="320">
        <v>44</v>
      </c>
      <c r="F7" s="319">
        <v>0.5</v>
      </c>
      <c r="G7" s="320">
        <v>44</v>
      </c>
      <c r="H7" s="319">
        <v>0.5</v>
      </c>
      <c r="I7" s="318">
        <v>64</v>
      </c>
      <c r="J7" s="319">
        <v>0.42105263157894735</v>
      </c>
      <c r="K7" s="320">
        <v>13</v>
      </c>
      <c r="L7" s="320">
        <v>5</v>
      </c>
      <c r="M7" s="320">
        <v>1</v>
      </c>
      <c r="N7" s="320">
        <v>0</v>
      </c>
      <c r="O7" s="320">
        <v>9</v>
      </c>
      <c r="P7" s="320">
        <v>14</v>
      </c>
      <c r="Q7" s="320">
        <v>22</v>
      </c>
      <c r="R7" s="318">
        <v>152</v>
      </c>
      <c r="S7" s="321">
        <v>1</v>
      </c>
      <c r="T7" s="322">
        <v>0</v>
      </c>
    </row>
    <row r="8" spans="1:20" ht="18" customHeight="1" x14ac:dyDescent="0.25">
      <c r="A8" s="323" t="s">
        <v>66</v>
      </c>
      <c r="B8" s="33">
        <v>147</v>
      </c>
      <c r="C8" s="33">
        <v>84</v>
      </c>
      <c r="D8" s="314">
        <v>0.5714285714285714</v>
      </c>
      <c r="E8" s="61">
        <v>42</v>
      </c>
      <c r="F8" s="314">
        <v>0.5</v>
      </c>
      <c r="G8" s="61">
        <v>42</v>
      </c>
      <c r="H8" s="314">
        <v>0.5</v>
      </c>
      <c r="I8" s="33">
        <v>63</v>
      </c>
      <c r="J8" s="314">
        <v>0.42857142857142855</v>
      </c>
      <c r="K8" s="61">
        <v>13</v>
      </c>
      <c r="L8" s="61">
        <v>5</v>
      </c>
      <c r="M8" s="61">
        <v>1</v>
      </c>
      <c r="N8" s="61">
        <v>0</v>
      </c>
      <c r="O8" s="61">
        <v>8</v>
      </c>
      <c r="P8" s="61">
        <v>14</v>
      </c>
      <c r="Q8" s="61">
        <v>22</v>
      </c>
      <c r="R8" s="33">
        <v>147</v>
      </c>
      <c r="S8" s="315">
        <v>1</v>
      </c>
      <c r="T8" s="61">
        <v>0</v>
      </c>
    </row>
    <row r="9" spans="1:20" x14ac:dyDescent="0.25">
      <c r="A9" s="324" t="s">
        <v>508</v>
      </c>
      <c r="B9" s="33">
        <v>5</v>
      </c>
      <c r="C9" s="33">
        <v>4</v>
      </c>
      <c r="D9" s="314">
        <v>0.8</v>
      </c>
      <c r="E9" s="61">
        <v>2</v>
      </c>
      <c r="F9" s="315">
        <v>0.5</v>
      </c>
      <c r="G9" s="61">
        <v>2</v>
      </c>
      <c r="H9" s="314">
        <v>0.5</v>
      </c>
      <c r="I9" s="33">
        <v>1</v>
      </c>
      <c r="J9" s="314">
        <v>0.2</v>
      </c>
      <c r="K9" s="61">
        <v>0</v>
      </c>
      <c r="L9" s="61">
        <v>0</v>
      </c>
      <c r="M9" s="61">
        <v>0</v>
      </c>
      <c r="N9" s="61">
        <v>0</v>
      </c>
      <c r="O9" s="61">
        <v>1</v>
      </c>
      <c r="P9" s="61">
        <v>0</v>
      </c>
      <c r="Q9" s="61">
        <v>0</v>
      </c>
      <c r="R9" s="33">
        <v>5</v>
      </c>
      <c r="S9" s="315">
        <v>1</v>
      </c>
      <c r="T9" s="61">
        <v>0</v>
      </c>
    </row>
    <row r="10" spans="1:20" ht="15" customHeight="1" x14ac:dyDescent="0.25">
      <c r="A10" s="325" t="s">
        <v>509</v>
      </c>
      <c r="B10" s="326">
        <v>4</v>
      </c>
      <c r="C10" s="326">
        <v>4</v>
      </c>
      <c r="D10" s="321">
        <v>1</v>
      </c>
      <c r="E10" s="322">
        <v>1</v>
      </c>
      <c r="F10" s="319">
        <v>0.25</v>
      </c>
      <c r="G10" s="322">
        <v>3</v>
      </c>
      <c r="H10" s="319">
        <v>0.75</v>
      </c>
      <c r="I10" s="326">
        <v>0</v>
      </c>
      <c r="J10" s="319">
        <v>0</v>
      </c>
      <c r="K10" s="322">
        <v>0</v>
      </c>
      <c r="L10" s="322">
        <v>0</v>
      </c>
      <c r="M10" s="322">
        <v>0</v>
      </c>
      <c r="N10" s="322">
        <v>0</v>
      </c>
      <c r="O10" s="322">
        <v>0</v>
      </c>
      <c r="P10" s="322">
        <v>0</v>
      </c>
      <c r="Q10" s="322">
        <v>0</v>
      </c>
      <c r="R10" s="326">
        <v>4</v>
      </c>
      <c r="S10" s="321">
        <v>1</v>
      </c>
      <c r="T10" s="322">
        <v>0</v>
      </c>
    </row>
    <row r="11" spans="1:20" x14ac:dyDescent="0.25">
      <c r="A11" s="50" t="s">
        <v>107</v>
      </c>
      <c r="B11" s="329">
        <v>1</v>
      </c>
      <c r="C11" s="359"/>
      <c r="D11" s="319">
        <v>0</v>
      </c>
      <c r="E11" s="61"/>
      <c r="F11" s="319"/>
      <c r="G11" s="359"/>
      <c r="H11" s="319"/>
      <c r="I11" s="52">
        <v>1</v>
      </c>
      <c r="J11" s="319"/>
      <c r="K11" s="359"/>
      <c r="L11" s="359">
        <v>1</v>
      </c>
      <c r="M11" s="359"/>
      <c r="N11" s="359"/>
      <c r="O11" s="359"/>
      <c r="P11" s="359"/>
      <c r="Q11" s="359"/>
      <c r="R11" s="52">
        <v>1</v>
      </c>
      <c r="S11" s="315">
        <v>1</v>
      </c>
      <c r="T11" s="86"/>
    </row>
    <row r="12" spans="1:20" ht="33.75" x14ac:dyDescent="0.25">
      <c r="A12" s="336" t="s">
        <v>512</v>
      </c>
      <c r="B12" s="329">
        <v>2</v>
      </c>
      <c r="C12" s="360"/>
      <c r="D12" s="319">
        <v>0</v>
      </c>
      <c r="E12" s="84"/>
      <c r="F12" s="319">
        <v>0</v>
      </c>
      <c r="G12" s="333"/>
      <c r="H12" s="319">
        <v>0</v>
      </c>
      <c r="I12" s="52">
        <v>2</v>
      </c>
      <c r="J12" s="321">
        <v>1</v>
      </c>
      <c r="K12" s="329"/>
      <c r="L12" s="334">
        <v>1</v>
      </c>
      <c r="M12" s="334"/>
      <c r="N12" s="334"/>
      <c r="O12" s="334">
        <v>1</v>
      </c>
      <c r="P12" s="334"/>
      <c r="Q12" s="334"/>
      <c r="R12" s="52">
        <v>2</v>
      </c>
      <c r="S12" s="315">
        <v>1</v>
      </c>
      <c r="T12" s="86"/>
    </row>
    <row r="13" spans="1:20" x14ac:dyDescent="0.25">
      <c r="A13" s="336" t="s">
        <v>171</v>
      </c>
      <c r="B13" s="329">
        <v>2</v>
      </c>
      <c r="C13" s="337">
        <v>2</v>
      </c>
      <c r="D13" s="321">
        <v>1</v>
      </c>
      <c r="E13" s="298">
        <v>1</v>
      </c>
      <c r="F13" s="319">
        <v>0.5</v>
      </c>
      <c r="G13" s="81" t="s">
        <v>38</v>
      </c>
      <c r="H13" s="319">
        <v>0.5</v>
      </c>
      <c r="I13" s="52">
        <v>0</v>
      </c>
      <c r="J13" s="319">
        <v>0</v>
      </c>
      <c r="K13" s="53"/>
      <c r="L13" s="47"/>
      <c r="M13" s="47"/>
      <c r="N13" s="47"/>
      <c r="O13" s="47"/>
      <c r="P13" s="47"/>
      <c r="Q13" s="47"/>
      <c r="R13" s="52">
        <v>2</v>
      </c>
      <c r="S13" s="315">
        <v>1</v>
      </c>
      <c r="T13" s="86"/>
    </row>
    <row r="14" spans="1:20" x14ac:dyDescent="0.25">
      <c r="A14" s="336" t="s">
        <v>79</v>
      </c>
      <c r="B14" s="329">
        <v>1</v>
      </c>
      <c r="C14" s="337">
        <v>1</v>
      </c>
      <c r="D14" s="321">
        <v>1</v>
      </c>
      <c r="E14" s="84">
        <v>1</v>
      </c>
      <c r="F14" s="321">
        <v>1</v>
      </c>
      <c r="G14" s="81"/>
      <c r="H14" s="319">
        <v>0</v>
      </c>
      <c r="I14" s="52">
        <v>0</v>
      </c>
      <c r="J14" s="319">
        <v>0</v>
      </c>
      <c r="K14" s="53"/>
      <c r="L14" s="47"/>
      <c r="M14" s="47"/>
      <c r="N14" s="47"/>
      <c r="O14" s="47"/>
      <c r="P14" s="47"/>
      <c r="Q14" s="47"/>
      <c r="R14" s="52">
        <v>1</v>
      </c>
      <c r="S14" s="315">
        <v>1</v>
      </c>
      <c r="T14" s="86"/>
    </row>
    <row r="15" spans="1:20" x14ac:dyDescent="0.25">
      <c r="A15" s="338" t="s">
        <v>80</v>
      </c>
      <c r="B15" s="329">
        <v>2</v>
      </c>
      <c r="C15" s="337">
        <v>2</v>
      </c>
      <c r="D15" s="321">
        <v>1</v>
      </c>
      <c r="E15" s="84">
        <v>2</v>
      </c>
      <c r="F15" s="319">
        <v>0</v>
      </c>
      <c r="G15" s="81"/>
      <c r="H15" s="319">
        <v>0</v>
      </c>
      <c r="I15" s="52">
        <v>0</v>
      </c>
      <c r="J15" s="319">
        <v>0</v>
      </c>
      <c r="K15" s="53"/>
      <c r="L15" s="47"/>
      <c r="M15" s="47"/>
      <c r="N15" s="47"/>
      <c r="O15" s="47"/>
      <c r="P15" s="47"/>
      <c r="Q15" s="47"/>
      <c r="R15" s="52">
        <v>2</v>
      </c>
      <c r="S15" s="315">
        <v>1</v>
      </c>
      <c r="T15" s="86"/>
    </row>
    <row r="16" spans="1:20" x14ac:dyDescent="0.25">
      <c r="A16" s="91" t="s">
        <v>118</v>
      </c>
      <c r="B16" s="329">
        <v>3</v>
      </c>
      <c r="C16" s="339"/>
      <c r="D16" s="319">
        <v>0</v>
      </c>
      <c r="E16" s="84"/>
      <c r="F16" s="319"/>
      <c r="G16" s="81"/>
      <c r="H16" s="319"/>
      <c r="I16" s="52">
        <v>3</v>
      </c>
      <c r="J16" s="321">
        <v>1</v>
      </c>
      <c r="K16" s="53">
        <v>1</v>
      </c>
      <c r="L16" s="47">
        <v>1</v>
      </c>
      <c r="M16" s="47"/>
      <c r="N16" s="47"/>
      <c r="O16" s="47">
        <v>1</v>
      </c>
      <c r="P16" s="47"/>
      <c r="Q16" s="47"/>
      <c r="R16" s="52">
        <v>3</v>
      </c>
      <c r="S16" s="315">
        <v>1</v>
      </c>
      <c r="T16" s="86"/>
    </row>
    <row r="17" spans="1:20" x14ac:dyDescent="0.25">
      <c r="A17" s="91" t="s">
        <v>132</v>
      </c>
      <c r="B17" s="329">
        <v>4</v>
      </c>
      <c r="C17" s="337">
        <v>2</v>
      </c>
      <c r="D17" s="319">
        <v>0.5</v>
      </c>
      <c r="E17" s="84">
        <v>1</v>
      </c>
      <c r="F17" s="319">
        <v>0.5</v>
      </c>
      <c r="G17" s="81" t="s">
        <v>38</v>
      </c>
      <c r="H17" s="319">
        <v>0.5</v>
      </c>
      <c r="I17" s="52">
        <v>2</v>
      </c>
      <c r="J17" s="319">
        <v>0.5</v>
      </c>
      <c r="K17" s="53"/>
      <c r="L17" s="47"/>
      <c r="M17" s="47"/>
      <c r="N17" s="47"/>
      <c r="O17" s="47"/>
      <c r="P17" s="47"/>
      <c r="Q17" s="47">
        <v>2</v>
      </c>
      <c r="R17" s="52">
        <v>4</v>
      </c>
      <c r="S17" s="315">
        <v>1</v>
      </c>
      <c r="T17" s="86"/>
    </row>
    <row r="18" spans="1:20" x14ac:dyDescent="0.25">
      <c r="A18" s="336" t="s">
        <v>192</v>
      </c>
      <c r="B18" s="329">
        <v>4</v>
      </c>
      <c r="C18" s="337">
        <v>4</v>
      </c>
      <c r="D18" s="321">
        <v>1</v>
      </c>
      <c r="E18" s="84">
        <v>1</v>
      </c>
      <c r="F18" s="319">
        <v>0.25</v>
      </c>
      <c r="G18" s="81" t="s">
        <v>40</v>
      </c>
      <c r="H18" s="319">
        <v>0.75</v>
      </c>
      <c r="I18" s="52">
        <v>0</v>
      </c>
      <c r="J18" s="319">
        <v>0</v>
      </c>
      <c r="K18" s="53"/>
      <c r="L18" s="47"/>
      <c r="M18" s="47"/>
      <c r="N18" s="47"/>
      <c r="O18" s="47"/>
      <c r="P18" s="47"/>
      <c r="Q18" s="47"/>
      <c r="R18" s="52">
        <v>4</v>
      </c>
      <c r="S18" s="315">
        <v>1</v>
      </c>
      <c r="T18" s="344"/>
    </row>
    <row r="19" spans="1:20" x14ac:dyDescent="0.25">
      <c r="A19" s="336" t="s">
        <v>166</v>
      </c>
      <c r="B19" s="329">
        <v>3</v>
      </c>
      <c r="C19" s="337">
        <v>2</v>
      </c>
      <c r="D19" s="319">
        <v>0.66666666666666663</v>
      </c>
      <c r="E19" s="84">
        <v>1</v>
      </c>
      <c r="F19" s="319">
        <v>0.5</v>
      </c>
      <c r="G19" s="81" t="s">
        <v>38</v>
      </c>
      <c r="H19" s="321">
        <v>0.5</v>
      </c>
      <c r="I19" s="52">
        <v>1</v>
      </c>
      <c r="J19" s="319">
        <v>0.33333333333333331</v>
      </c>
      <c r="K19" s="53">
        <v>1</v>
      </c>
      <c r="L19" s="47"/>
      <c r="M19" s="47"/>
      <c r="N19" s="47"/>
      <c r="O19" s="47"/>
      <c r="P19" s="47"/>
      <c r="Q19" s="47"/>
      <c r="R19" s="52">
        <v>3</v>
      </c>
      <c r="S19" s="315">
        <v>1</v>
      </c>
      <c r="T19" s="86"/>
    </row>
    <row r="20" spans="1:20" ht="33.75" x14ac:dyDescent="0.25">
      <c r="A20" s="336" t="s">
        <v>511</v>
      </c>
      <c r="B20" s="329">
        <v>4</v>
      </c>
      <c r="C20" s="340">
        <v>3</v>
      </c>
      <c r="D20" s="319">
        <v>0.75</v>
      </c>
      <c r="E20" s="332">
        <v>1</v>
      </c>
      <c r="F20" s="319">
        <v>0.33333333333333331</v>
      </c>
      <c r="G20" s="81" t="s">
        <v>39</v>
      </c>
      <c r="H20" s="321">
        <v>0.66666666666666663</v>
      </c>
      <c r="I20" s="52">
        <v>1</v>
      </c>
      <c r="J20" s="319">
        <v>0.25</v>
      </c>
      <c r="K20" s="53"/>
      <c r="L20" s="47"/>
      <c r="M20" s="47">
        <v>1</v>
      </c>
      <c r="N20" s="47"/>
      <c r="O20" s="47"/>
      <c r="P20" s="47"/>
      <c r="Q20" s="47"/>
      <c r="R20" s="52">
        <v>4</v>
      </c>
      <c r="S20" s="315">
        <v>1</v>
      </c>
      <c r="T20" s="86"/>
    </row>
    <row r="21" spans="1:20" ht="22.5" x14ac:dyDescent="0.25">
      <c r="A21" s="336" t="s">
        <v>99</v>
      </c>
      <c r="B21" s="329">
        <v>4</v>
      </c>
      <c r="C21" s="340">
        <v>2</v>
      </c>
      <c r="D21" s="319">
        <v>0.5</v>
      </c>
      <c r="E21" s="332">
        <v>2</v>
      </c>
      <c r="F21" s="321">
        <v>1</v>
      </c>
      <c r="G21" s="81"/>
      <c r="H21" s="319">
        <v>0</v>
      </c>
      <c r="I21" s="52">
        <v>2</v>
      </c>
      <c r="J21" s="319">
        <v>0.5</v>
      </c>
      <c r="K21" s="53"/>
      <c r="L21" s="47">
        <v>2</v>
      </c>
      <c r="M21" s="47"/>
      <c r="N21" s="47"/>
      <c r="O21" s="47"/>
      <c r="P21" s="47"/>
      <c r="Q21" s="47"/>
      <c r="R21" s="52">
        <v>4</v>
      </c>
      <c r="S21" s="315">
        <v>1</v>
      </c>
      <c r="T21" s="86"/>
    </row>
    <row r="22" spans="1:20" x14ac:dyDescent="0.25">
      <c r="A22" s="336" t="s">
        <v>142</v>
      </c>
      <c r="B22" s="329">
        <v>2</v>
      </c>
      <c r="C22" s="337">
        <v>2</v>
      </c>
      <c r="D22" s="321">
        <v>1</v>
      </c>
      <c r="E22" s="84">
        <v>1</v>
      </c>
      <c r="F22" s="319">
        <v>0.5</v>
      </c>
      <c r="G22" s="81" t="s">
        <v>38</v>
      </c>
      <c r="H22" s="319">
        <v>0.5</v>
      </c>
      <c r="I22" s="52">
        <v>0</v>
      </c>
      <c r="J22" s="319">
        <v>0</v>
      </c>
      <c r="K22" s="53"/>
      <c r="L22" s="47"/>
      <c r="M22" s="47"/>
      <c r="N22" s="47"/>
      <c r="O22" s="47"/>
      <c r="P22" s="47"/>
      <c r="Q22" s="47"/>
      <c r="R22" s="52">
        <v>2</v>
      </c>
      <c r="S22" s="315">
        <v>1</v>
      </c>
      <c r="T22" s="53"/>
    </row>
    <row r="23" spans="1:20" x14ac:dyDescent="0.25">
      <c r="A23" s="336" t="s">
        <v>142</v>
      </c>
      <c r="B23" s="329">
        <v>1</v>
      </c>
      <c r="C23" s="337">
        <v>1</v>
      </c>
      <c r="D23" s="321">
        <v>1</v>
      </c>
      <c r="E23" s="84">
        <v>1</v>
      </c>
      <c r="F23" s="321">
        <v>1</v>
      </c>
      <c r="G23" s="81"/>
      <c r="H23" s="319">
        <v>0</v>
      </c>
      <c r="I23" s="52">
        <v>0</v>
      </c>
      <c r="J23" s="319">
        <v>0</v>
      </c>
      <c r="K23" s="53"/>
      <c r="L23" s="47"/>
      <c r="M23" s="47"/>
      <c r="N23" s="47"/>
      <c r="O23" s="47"/>
      <c r="P23" s="47"/>
      <c r="Q23" s="47"/>
      <c r="R23" s="52">
        <v>1</v>
      </c>
      <c r="S23" s="315">
        <v>1</v>
      </c>
      <c r="T23" s="86"/>
    </row>
    <row r="24" spans="1:20" ht="22.5" x14ac:dyDescent="0.25">
      <c r="A24" s="91" t="s">
        <v>135</v>
      </c>
      <c r="B24" s="329">
        <v>2</v>
      </c>
      <c r="C24" s="337">
        <v>1</v>
      </c>
      <c r="D24" s="319">
        <v>0.5</v>
      </c>
      <c r="E24" s="84"/>
      <c r="F24" s="321">
        <v>0</v>
      </c>
      <c r="G24" s="81" t="s">
        <v>38</v>
      </c>
      <c r="H24" s="319">
        <v>1</v>
      </c>
      <c r="I24" s="52">
        <v>1</v>
      </c>
      <c r="J24" s="319">
        <v>0.5</v>
      </c>
      <c r="K24" s="53"/>
      <c r="L24" s="47"/>
      <c r="M24" s="47"/>
      <c r="N24" s="47"/>
      <c r="O24" s="47"/>
      <c r="P24" s="47"/>
      <c r="Q24" s="47">
        <v>1</v>
      </c>
      <c r="R24" s="52">
        <v>2</v>
      </c>
      <c r="S24" s="315">
        <v>1</v>
      </c>
      <c r="T24" s="86"/>
    </row>
    <row r="25" spans="1:20" ht="67.5" x14ac:dyDescent="0.25">
      <c r="A25" s="285" t="s">
        <v>138</v>
      </c>
      <c r="B25" s="329">
        <v>2</v>
      </c>
      <c r="C25" s="337">
        <v>1</v>
      </c>
      <c r="D25" s="319">
        <v>0.5</v>
      </c>
      <c r="E25" s="84">
        <v>1</v>
      </c>
      <c r="F25" s="321">
        <v>1</v>
      </c>
      <c r="G25" s="81"/>
      <c r="H25" s="319">
        <v>0</v>
      </c>
      <c r="I25" s="52">
        <v>1</v>
      </c>
      <c r="J25" s="319">
        <v>0.5</v>
      </c>
      <c r="K25" s="53"/>
      <c r="L25" s="47"/>
      <c r="M25" s="47"/>
      <c r="N25" s="47"/>
      <c r="O25" s="47"/>
      <c r="P25" s="47"/>
      <c r="Q25" s="47">
        <v>1</v>
      </c>
      <c r="R25" s="52">
        <v>2</v>
      </c>
      <c r="S25" s="315">
        <v>1</v>
      </c>
      <c r="T25" s="86"/>
    </row>
    <row r="26" spans="1:20" ht="22.5" x14ac:dyDescent="0.25">
      <c r="A26" s="285" t="s">
        <v>139</v>
      </c>
      <c r="B26" s="329">
        <v>1</v>
      </c>
      <c r="C26" s="339"/>
      <c r="D26" s="319">
        <v>0</v>
      </c>
      <c r="E26" s="84"/>
      <c r="F26" s="319"/>
      <c r="G26" s="81"/>
      <c r="H26" s="319"/>
      <c r="I26" s="52">
        <v>1</v>
      </c>
      <c r="J26" s="321">
        <v>1</v>
      </c>
      <c r="K26" s="53"/>
      <c r="L26" s="47"/>
      <c r="M26" s="47"/>
      <c r="N26" s="47"/>
      <c r="O26" s="47"/>
      <c r="P26" s="47"/>
      <c r="Q26" s="47">
        <v>1</v>
      </c>
      <c r="R26" s="52">
        <v>1</v>
      </c>
      <c r="S26" s="315">
        <v>1</v>
      </c>
      <c r="T26" s="86"/>
    </row>
    <row r="27" spans="1:20" x14ac:dyDescent="0.25">
      <c r="A27" s="91" t="s">
        <v>112</v>
      </c>
      <c r="B27" s="329">
        <v>3</v>
      </c>
      <c r="C27" s="337">
        <v>2</v>
      </c>
      <c r="D27" s="319">
        <v>0.66666666666666663</v>
      </c>
      <c r="E27" s="84">
        <v>1</v>
      </c>
      <c r="F27" s="319">
        <v>0.5</v>
      </c>
      <c r="G27" s="81" t="s">
        <v>38</v>
      </c>
      <c r="H27" s="319">
        <v>0.5</v>
      </c>
      <c r="I27" s="52">
        <v>1</v>
      </c>
      <c r="J27" s="319">
        <v>0.33333333333333331</v>
      </c>
      <c r="K27" s="53">
        <v>1</v>
      </c>
      <c r="L27" s="47"/>
      <c r="M27" s="47"/>
      <c r="N27" s="47"/>
      <c r="O27" s="47"/>
      <c r="P27" s="47"/>
      <c r="Q27" s="47"/>
      <c r="R27" s="52">
        <v>3</v>
      </c>
      <c r="S27" s="315">
        <v>1</v>
      </c>
      <c r="T27" s="86"/>
    </row>
    <row r="28" spans="1:20" x14ac:dyDescent="0.25">
      <c r="A28" s="91" t="s">
        <v>114</v>
      </c>
      <c r="B28" s="329">
        <v>2</v>
      </c>
      <c r="C28" s="337">
        <v>2</v>
      </c>
      <c r="D28" s="321">
        <v>1</v>
      </c>
      <c r="E28" s="84">
        <v>2</v>
      </c>
      <c r="F28" s="319">
        <v>1</v>
      </c>
      <c r="G28" s="81"/>
      <c r="H28" s="319">
        <v>0</v>
      </c>
      <c r="I28" s="52">
        <v>0</v>
      </c>
      <c r="J28" s="319">
        <v>0</v>
      </c>
      <c r="K28" s="53"/>
      <c r="L28" s="47"/>
      <c r="M28" s="47"/>
      <c r="N28" s="47"/>
      <c r="O28" s="47"/>
      <c r="P28" s="47"/>
      <c r="Q28" s="47"/>
      <c r="R28" s="52">
        <v>2</v>
      </c>
      <c r="S28" s="315">
        <v>1</v>
      </c>
      <c r="T28" s="86"/>
    </row>
    <row r="29" spans="1:20" x14ac:dyDescent="0.25">
      <c r="A29" s="336" t="s">
        <v>174</v>
      </c>
      <c r="B29" s="329">
        <v>5</v>
      </c>
      <c r="C29" s="337">
        <v>4</v>
      </c>
      <c r="D29" s="319">
        <v>0.8</v>
      </c>
      <c r="E29" s="298">
        <v>3</v>
      </c>
      <c r="F29" s="321">
        <v>0.75</v>
      </c>
      <c r="G29" s="81" t="s">
        <v>38</v>
      </c>
      <c r="H29" s="319">
        <v>0.25</v>
      </c>
      <c r="I29" s="52">
        <v>1</v>
      </c>
      <c r="J29" s="319">
        <v>0.2</v>
      </c>
      <c r="K29" s="53">
        <v>1</v>
      </c>
      <c r="L29" s="47"/>
      <c r="M29" s="47"/>
      <c r="N29" s="47"/>
      <c r="O29" s="47"/>
      <c r="P29" s="47"/>
      <c r="Q29" s="47"/>
      <c r="R29" s="52">
        <v>5</v>
      </c>
      <c r="S29" s="315">
        <v>1</v>
      </c>
      <c r="T29" s="86"/>
    </row>
    <row r="30" spans="1:20" ht="22.5" x14ac:dyDescent="0.25">
      <c r="A30" s="356" t="s">
        <v>103</v>
      </c>
      <c r="B30" s="329">
        <v>1</v>
      </c>
      <c r="C30" s="340">
        <v>1</v>
      </c>
      <c r="D30" s="321">
        <v>1</v>
      </c>
      <c r="E30" s="332">
        <v>1</v>
      </c>
      <c r="F30" s="319"/>
      <c r="G30" s="81"/>
      <c r="H30" s="319"/>
      <c r="I30" s="52">
        <v>0</v>
      </c>
      <c r="J30" s="319">
        <v>0</v>
      </c>
      <c r="K30" s="53"/>
      <c r="L30" s="47"/>
      <c r="M30" s="47"/>
      <c r="N30" s="47"/>
      <c r="O30" s="47"/>
      <c r="P30" s="47"/>
      <c r="Q30" s="47"/>
      <c r="R30" s="52">
        <v>1</v>
      </c>
      <c r="S30" s="315">
        <v>1</v>
      </c>
      <c r="T30" s="86"/>
    </row>
    <row r="31" spans="1:20" ht="33.75" x14ac:dyDescent="0.25">
      <c r="A31" s="285" t="s">
        <v>72</v>
      </c>
      <c r="B31" s="329">
        <v>2</v>
      </c>
      <c r="C31" s="337">
        <v>2</v>
      </c>
      <c r="D31" s="321">
        <v>1</v>
      </c>
      <c r="E31" s="61"/>
      <c r="F31" s="319">
        <v>0</v>
      </c>
      <c r="G31" s="61">
        <v>2</v>
      </c>
      <c r="H31" s="321">
        <v>1</v>
      </c>
      <c r="I31" s="52">
        <v>0</v>
      </c>
      <c r="J31" s="319">
        <v>0</v>
      </c>
      <c r="K31" s="53"/>
      <c r="L31" s="53"/>
      <c r="M31" s="53"/>
      <c r="N31" s="53"/>
      <c r="O31" s="53"/>
      <c r="P31" s="53"/>
      <c r="Q31" s="53"/>
      <c r="R31" s="52">
        <v>2</v>
      </c>
      <c r="S31" s="315">
        <v>1</v>
      </c>
      <c r="T31" s="86"/>
    </row>
    <row r="32" spans="1:20" ht="22.5" x14ac:dyDescent="0.25">
      <c r="A32" s="91" t="s">
        <v>155</v>
      </c>
      <c r="B32" s="329">
        <v>2</v>
      </c>
      <c r="C32" s="339"/>
      <c r="D32" s="319">
        <v>0</v>
      </c>
      <c r="E32" s="84"/>
      <c r="F32" s="319"/>
      <c r="G32" s="81"/>
      <c r="H32" s="319"/>
      <c r="I32" s="52">
        <v>2</v>
      </c>
      <c r="J32" s="321">
        <v>1</v>
      </c>
      <c r="K32" s="53">
        <v>1</v>
      </c>
      <c r="L32" s="47"/>
      <c r="M32" s="47"/>
      <c r="N32" s="47"/>
      <c r="O32" s="47"/>
      <c r="P32" s="47"/>
      <c r="Q32" s="47">
        <v>1</v>
      </c>
      <c r="R32" s="52">
        <v>2</v>
      </c>
      <c r="S32" s="315">
        <v>1</v>
      </c>
      <c r="T32" s="86"/>
    </row>
    <row r="33" spans="1:20" ht="22.5" x14ac:dyDescent="0.25">
      <c r="A33" s="336" t="s">
        <v>158</v>
      </c>
      <c r="B33" s="329">
        <v>1</v>
      </c>
      <c r="C33" s="337">
        <v>1</v>
      </c>
      <c r="D33" s="321">
        <v>1</v>
      </c>
      <c r="E33" s="84">
        <v>1</v>
      </c>
      <c r="F33" s="321">
        <v>1</v>
      </c>
      <c r="G33" s="81"/>
      <c r="H33" s="319">
        <v>0</v>
      </c>
      <c r="I33" s="52">
        <v>0</v>
      </c>
      <c r="J33" s="319">
        <v>0</v>
      </c>
      <c r="K33" s="53"/>
      <c r="L33" s="47"/>
      <c r="M33" s="47"/>
      <c r="N33" s="47"/>
      <c r="O33" s="47"/>
      <c r="P33" s="47"/>
      <c r="Q33" s="47"/>
      <c r="R33" s="52">
        <v>1</v>
      </c>
      <c r="S33" s="315">
        <v>1</v>
      </c>
      <c r="T33" s="86"/>
    </row>
    <row r="34" spans="1:20" ht="26.25" customHeight="1" x14ac:dyDescent="0.25">
      <c r="A34" s="64" t="s">
        <v>159</v>
      </c>
      <c r="B34" s="329">
        <v>1</v>
      </c>
      <c r="C34" s="339"/>
      <c r="D34" s="319">
        <v>0</v>
      </c>
      <c r="E34" s="84"/>
      <c r="F34" s="319"/>
      <c r="G34" s="81"/>
      <c r="H34" s="319"/>
      <c r="I34" s="52">
        <v>1</v>
      </c>
      <c r="J34" s="321">
        <v>1</v>
      </c>
      <c r="K34" s="53"/>
      <c r="L34" s="47"/>
      <c r="M34" s="47"/>
      <c r="N34" s="47"/>
      <c r="O34" s="47">
        <v>1</v>
      </c>
      <c r="P34" s="47"/>
      <c r="Q34" s="47"/>
      <c r="R34" s="52">
        <v>1</v>
      </c>
      <c r="S34" s="315">
        <v>1</v>
      </c>
      <c r="T34" s="86"/>
    </row>
    <row r="35" spans="1:20" x14ac:dyDescent="0.25">
      <c r="A35" s="336" t="s">
        <v>147</v>
      </c>
      <c r="B35" s="329">
        <v>8</v>
      </c>
      <c r="C35" s="339"/>
      <c r="D35" s="319">
        <v>0</v>
      </c>
      <c r="E35" s="298"/>
      <c r="F35" s="319">
        <v>0</v>
      </c>
      <c r="G35" s="81"/>
      <c r="H35" s="319">
        <v>0</v>
      </c>
      <c r="I35" s="52">
        <v>8</v>
      </c>
      <c r="J35" s="321">
        <v>1</v>
      </c>
      <c r="K35" s="53"/>
      <c r="L35" s="47"/>
      <c r="M35" s="47"/>
      <c r="N35" s="47"/>
      <c r="O35" s="47"/>
      <c r="P35" s="47">
        <v>8</v>
      </c>
      <c r="Q35" s="47"/>
      <c r="R35" s="52">
        <v>8</v>
      </c>
      <c r="S35" s="315">
        <v>1</v>
      </c>
      <c r="T35" s="86"/>
    </row>
    <row r="36" spans="1:20" x14ac:dyDescent="0.25">
      <c r="A36" s="336" t="s">
        <v>149</v>
      </c>
      <c r="B36" s="329">
        <v>5</v>
      </c>
      <c r="C36" s="339"/>
      <c r="D36" s="319">
        <v>0</v>
      </c>
      <c r="E36" s="298"/>
      <c r="F36" s="319">
        <v>0</v>
      </c>
      <c r="G36" s="81"/>
      <c r="H36" s="319">
        <v>0</v>
      </c>
      <c r="I36" s="52">
        <v>5</v>
      </c>
      <c r="J36" s="321">
        <v>1</v>
      </c>
      <c r="K36" s="53"/>
      <c r="L36" s="47"/>
      <c r="M36" s="47"/>
      <c r="N36" s="47"/>
      <c r="O36" s="47"/>
      <c r="P36" s="47">
        <v>5</v>
      </c>
      <c r="Q36" s="47"/>
      <c r="R36" s="52">
        <v>5</v>
      </c>
      <c r="S36" s="315">
        <v>1</v>
      </c>
      <c r="T36" s="86"/>
    </row>
    <row r="37" spans="1:20" x14ac:dyDescent="0.25">
      <c r="A37" s="355" t="s">
        <v>151</v>
      </c>
      <c r="B37" s="329">
        <v>1</v>
      </c>
      <c r="C37" s="339"/>
      <c r="D37" s="319">
        <v>0</v>
      </c>
      <c r="E37" s="298"/>
      <c r="F37" s="319">
        <v>0</v>
      </c>
      <c r="G37" s="81"/>
      <c r="H37" s="319">
        <v>0</v>
      </c>
      <c r="I37" s="52">
        <v>1</v>
      </c>
      <c r="J37" s="321">
        <v>1</v>
      </c>
      <c r="K37" s="53"/>
      <c r="L37" s="47"/>
      <c r="M37" s="47"/>
      <c r="N37" s="47"/>
      <c r="O37" s="47"/>
      <c r="P37" s="47">
        <v>1</v>
      </c>
      <c r="Q37" s="47"/>
      <c r="R37" s="52">
        <v>1</v>
      </c>
      <c r="S37" s="315">
        <v>1</v>
      </c>
      <c r="T37" s="86"/>
    </row>
    <row r="38" spans="1:20" ht="22.5" x14ac:dyDescent="0.25">
      <c r="A38" s="341" t="s">
        <v>182</v>
      </c>
      <c r="B38" s="329">
        <v>2</v>
      </c>
      <c r="C38" s="337">
        <v>1</v>
      </c>
      <c r="D38" s="319">
        <v>0.5</v>
      </c>
      <c r="E38" s="16">
        <v>1</v>
      </c>
      <c r="F38" s="319">
        <v>1</v>
      </c>
      <c r="G38" s="333"/>
      <c r="H38" s="321">
        <v>0</v>
      </c>
      <c r="I38" s="52">
        <v>1</v>
      </c>
      <c r="J38" s="319">
        <v>0.5</v>
      </c>
      <c r="K38" s="329"/>
      <c r="L38" s="334"/>
      <c r="M38" s="334"/>
      <c r="N38" s="334"/>
      <c r="O38" s="334"/>
      <c r="P38" s="334"/>
      <c r="Q38" s="334">
        <v>1</v>
      </c>
      <c r="R38" s="52">
        <v>2</v>
      </c>
      <c r="S38" s="315">
        <v>1</v>
      </c>
      <c r="T38" s="86"/>
    </row>
    <row r="39" spans="1:20" x14ac:dyDescent="0.25">
      <c r="A39" s="336" t="s">
        <v>183</v>
      </c>
      <c r="B39" s="329">
        <v>3</v>
      </c>
      <c r="C39" s="337">
        <v>2</v>
      </c>
      <c r="D39" s="319">
        <v>0.66666666666666663</v>
      </c>
      <c r="E39" s="298">
        <v>1</v>
      </c>
      <c r="F39" s="319">
        <v>0.5</v>
      </c>
      <c r="G39" s="81" t="s">
        <v>38</v>
      </c>
      <c r="H39" s="319">
        <v>0.5</v>
      </c>
      <c r="I39" s="52">
        <v>1</v>
      </c>
      <c r="J39" s="319">
        <v>0.33333333333333331</v>
      </c>
      <c r="K39" s="53">
        <v>1</v>
      </c>
      <c r="L39" s="47"/>
      <c r="M39" s="47"/>
      <c r="N39" s="47"/>
      <c r="O39" s="47"/>
      <c r="P39" s="47"/>
      <c r="Q39" s="47"/>
      <c r="R39" s="52">
        <v>3</v>
      </c>
      <c r="S39" s="315">
        <v>1</v>
      </c>
      <c r="T39" s="86"/>
    </row>
    <row r="40" spans="1:20" x14ac:dyDescent="0.25">
      <c r="A40" s="91" t="s">
        <v>184</v>
      </c>
      <c r="B40" s="329">
        <v>3</v>
      </c>
      <c r="C40" s="337">
        <v>2</v>
      </c>
      <c r="D40" s="319">
        <v>0.66666666666666663</v>
      </c>
      <c r="E40" s="298"/>
      <c r="F40" s="319">
        <v>0</v>
      </c>
      <c r="G40" s="81" t="s">
        <v>39</v>
      </c>
      <c r="H40" s="321">
        <v>1</v>
      </c>
      <c r="I40" s="52">
        <v>1</v>
      </c>
      <c r="J40" s="319">
        <v>0.33333333333333331</v>
      </c>
      <c r="K40" s="53"/>
      <c r="L40" s="47"/>
      <c r="M40" s="47"/>
      <c r="N40" s="47"/>
      <c r="O40" s="47">
        <v>1</v>
      </c>
      <c r="P40" s="47"/>
      <c r="Q40" s="47"/>
      <c r="R40" s="52">
        <v>3</v>
      </c>
      <c r="S40" s="315">
        <v>1</v>
      </c>
      <c r="T40" s="86"/>
    </row>
    <row r="41" spans="1:20" ht="22.5" x14ac:dyDescent="0.25">
      <c r="A41" s="336" t="s">
        <v>185</v>
      </c>
      <c r="B41" s="329">
        <v>1</v>
      </c>
      <c r="C41" s="337">
        <v>1</v>
      </c>
      <c r="D41" s="321">
        <v>1</v>
      </c>
      <c r="E41" s="298"/>
      <c r="F41" s="319">
        <v>0</v>
      </c>
      <c r="G41" s="81" t="s">
        <v>38</v>
      </c>
      <c r="H41" s="321">
        <v>1</v>
      </c>
      <c r="I41" s="52">
        <v>0</v>
      </c>
      <c r="J41" s="319">
        <v>0</v>
      </c>
      <c r="K41" s="53"/>
      <c r="L41" s="47"/>
      <c r="M41" s="47"/>
      <c r="N41" s="47"/>
      <c r="O41" s="47"/>
      <c r="P41" s="47"/>
      <c r="Q41" s="47"/>
      <c r="R41" s="52">
        <v>1</v>
      </c>
      <c r="S41" s="315">
        <v>1</v>
      </c>
      <c r="T41" s="86"/>
    </row>
    <row r="42" spans="1:20" x14ac:dyDescent="0.25">
      <c r="A42" s="101" t="s">
        <v>186</v>
      </c>
      <c r="B42" s="329">
        <v>2</v>
      </c>
      <c r="C42" s="337">
        <v>1</v>
      </c>
      <c r="D42" s="319">
        <v>0.5</v>
      </c>
      <c r="E42" s="298"/>
      <c r="F42" s="319">
        <v>0</v>
      </c>
      <c r="G42" s="81" t="s">
        <v>38</v>
      </c>
      <c r="H42" s="321">
        <v>1</v>
      </c>
      <c r="I42" s="52">
        <v>1</v>
      </c>
      <c r="J42" s="319">
        <v>0.5</v>
      </c>
      <c r="K42" s="53"/>
      <c r="L42" s="47"/>
      <c r="M42" s="47"/>
      <c r="N42" s="47"/>
      <c r="O42" s="47"/>
      <c r="P42" s="47"/>
      <c r="Q42" s="47">
        <v>1</v>
      </c>
      <c r="R42" s="52">
        <v>2</v>
      </c>
      <c r="S42" s="315">
        <v>1</v>
      </c>
      <c r="T42" s="86"/>
    </row>
    <row r="43" spans="1:20" ht="22.5" x14ac:dyDescent="0.25">
      <c r="A43" s="336" t="s">
        <v>160</v>
      </c>
      <c r="B43" s="329">
        <v>1</v>
      </c>
      <c r="C43" s="337">
        <v>0</v>
      </c>
      <c r="D43" s="319">
        <v>0</v>
      </c>
      <c r="E43" s="298"/>
      <c r="F43" s="319"/>
      <c r="G43" s="81"/>
      <c r="H43" s="319"/>
      <c r="I43" s="52">
        <v>1</v>
      </c>
      <c r="J43" s="321">
        <v>1</v>
      </c>
      <c r="K43" s="53">
        <v>1</v>
      </c>
      <c r="L43" s="47"/>
      <c r="M43" s="47"/>
      <c r="N43" s="47"/>
      <c r="O43" s="47"/>
      <c r="P43" s="47"/>
      <c r="Q43" s="47"/>
      <c r="R43" s="52">
        <v>1</v>
      </c>
      <c r="S43" s="315">
        <v>1</v>
      </c>
      <c r="T43" s="86"/>
    </row>
    <row r="44" spans="1:20" ht="33.75" x14ac:dyDescent="0.25">
      <c r="A44" s="355" t="s">
        <v>121</v>
      </c>
      <c r="B44" s="329">
        <v>2</v>
      </c>
      <c r="C44" s="337">
        <v>2</v>
      </c>
      <c r="D44" s="319"/>
      <c r="E44" s="61">
        <v>1</v>
      </c>
      <c r="F44" s="319">
        <v>0.5</v>
      </c>
      <c r="G44" s="61">
        <v>1</v>
      </c>
      <c r="H44" s="319">
        <v>0.5</v>
      </c>
      <c r="I44" s="52">
        <v>0</v>
      </c>
      <c r="J44" s="319">
        <v>0</v>
      </c>
      <c r="K44" s="53"/>
      <c r="L44" s="53"/>
      <c r="M44" s="53"/>
      <c r="N44" s="53"/>
      <c r="O44" s="53"/>
      <c r="P44" s="53"/>
      <c r="Q44" s="53"/>
      <c r="R44" s="52">
        <v>2</v>
      </c>
      <c r="S44" s="315">
        <v>1</v>
      </c>
      <c r="T44" s="86"/>
    </row>
    <row r="45" spans="1:20" ht="45" x14ac:dyDescent="0.25">
      <c r="A45" s="50" t="s">
        <v>85</v>
      </c>
      <c r="B45" s="329">
        <v>2</v>
      </c>
      <c r="C45" s="337">
        <v>2</v>
      </c>
      <c r="D45" s="321">
        <v>1</v>
      </c>
      <c r="E45" s="61">
        <v>2</v>
      </c>
      <c r="F45" s="321">
        <v>1</v>
      </c>
      <c r="G45" s="61"/>
      <c r="H45" s="319">
        <v>0</v>
      </c>
      <c r="I45" s="52">
        <v>0</v>
      </c>
      <c r="J45" s="319">
        <v>0</v>
      </c>
      <c r="K45" s="53"/>
      <c r="L45" s="53"/>
      <c r="M45" s="53"/>
      <c r="N45" s="53"/>
      <c r="O45" s="53"/>
      <c r="P45" s="53"/>
      <c r="Q45" s="53"/>
      <c r="R45" s="52">
        <v>2</v>
      </c>
      <c r="S45" s="315">
        <v>1</v>
      </c>
      <c r="T45" s="86"/>
    </row>
    <row r="46" spans="1:20" ht="45" x14ac:dyDescent="0.25">
      <c r="A46" s="91" t="s">
        <v>88</v>
      </c>
      <c r="B46" s="329">
        <v>1</v>
      </c>
      <c r="C46" s="337">
        <v>1</v>
      </c>
      <c r="D46" s="321">
        <v>1</v>
      </c>
      <c r="E46" s="332">
        <v>1</v>
      </c>
      <c r="F46" s="321">
        <v>1</v>
      </c>
      <c r="G46" s="81"/>
      <c r="H46" s="319">
        <v>0</v>
      </c>
      <c r="I46" s="52">
        <v>0</v>
      </c>
      <c r="J46" s="319">
        <v>0</v>
      </c>
      <c r="K46" s="53"/>
      <c r="L46" s="47"/>
      <c r="M46" s="47"/>
      <c r="N46" s="47"/>
      <c r="O46" s="47"/>
      <c r="P46" s="47"/>
      <c r="Q46" s="47"/>
      <c r="R46" s="52">
        <v>1</v>
      </c>
      <c r="S46" s="315">
        <v>1</v>
      </c>
      <c r="T46" s="86"/>
    </row>
    <row r="47" spans="1:20" ht="22.5" x14ac:dyDescent="0.25">
      <c r="A47" s="336" t="s">
        <v>91</v>
      </c>
      <c r="B47" s="329">
        <v>2</v>
      </c>
      <c r="C47" s="337">
        <v>2</v>
      </c>
      <c r="D47" s="321">
        <v>1</v>
      </c>
      <c r="E47" s="84"/>
      <c r="F47" s="319">
        <v>0</v>
      </c>
      <c r="G47" s="81" t="s">
        <v>39</v>
      </c>
      <c r="H47" s="319">
        <v>0</v>
      </c>
      <c r="I47" s="52">
        <v>0</v>
      </c>
      <c r="J47" s="319">
        <v>0</v>
      </c>
      <c r="K47" s="53"/>
      <c r="L47" s="53"/>
      <c r="M47" s="53"/>
      <c r="N47" s="53"/>
      <c r="O47" s="53"/>
      <c r="P47" s="53"/>
      <c r="Q47" s="53"/>
      <c r="R47" s="52">
        <v>2</v>
      </c>
      <c r="S47" s="315">
        <v>1</v>
      </c>
      <c r="T47" s="86"/>
    </row>
    <row r="48" spans="1:20" ht="45" x14ac:dyDescent="0.25">
      <c r="A48" s="336" t="s">
        <v>92</v>
      </c>
      <c r="B48" s="329">
        <v>1</v>
      </c>
      <c r="C48" s="339"/>
      <c r="D48" s="319">
        <v>0</v>
      </c>
      <c r="E48" s="84"/>
      <c r="F48" s="319"/>
      <c r="G48" s="81"/>
      <c r="H48" s="319"/>
      <c r="I48" s="52">
        <v>1</v>
      </c>
      <c r="J48" s="321">
        <v>1</v>
      </c>
      <c r="K48" s="53"/>
      <c r="L48" s="53"/>
      <c r="M48" s="53"/>
      <c r="N48" s="53"/>
      <c r="O48" s="53"/>
      <c r="P48" s="53"/>
      <c r="Q48" s="53">
        <v>1</v>
      </c>
      <c r="R48" s="52">
        <v>1</v>
      </c>
      <c r="S48" s="315">
        <v>1</v>
      </c>
      <c r="T48" s="86"/>
    </row>
    <row r="49" spans="1:20" ht="22.5" x14ac:dyDescent="0.25">
      <c r="A49" s="336" t="s">
        <v>510</v>
      </c>
      <c r="B49" s="329">
        <v>3</v>
      </c>
      <c r="C49" s="337">
        <v>3</v>
      </c>
      <c r="D49" s="321">
        <v>1</v>
      </c>
      <c r="E49" s="332"/>
      <c r="F49" s="319">
        <v>0</v>
      </c>
      <c r="G49" s="81" t="s">
        <v>40</v>
      </c>
      <c r="H49" s="321">
        <v>1</v>
      </c>
      <c r="I49" s="52">
        <v>0</v>
      </c>
      <c r="J49" s="319">
        <v>0</v>
      </c>
      <c r="K49" s="53"/>
      <c r="L49" s="47"/>
      <c r="M49" s="47"/>
      <c r="N49" s="47"/>
      <c r="O49" s="47"/>
      <c r="P49" s="47"/>
      <c r="Q49" s="47"/>
      <c r="R49" s="52">
        <v>3</v>
      </c>
      <c r="S49" s="315">
        <v>1</v>
      </c>
      <c r="T49" s="86"/>
    </row>
    <row r="50" spans="1:20" ht="22.5" x14ac:dyDescent="0.25">
      <c r="A50" s="91" t="s">
        <v>510</v>
      </c>
      <c r="B50" s="329">
        <v>2</v>
      </c>
      <c r="C50" s="337">
        <v>1</v>
      </c>
      <c r="D50" s="319">
        <v>0.5</v>
      </c>
      <c r="E50" s="332"/>
      <c r="F50" s="319">
        <v>0</v>
      </c>
      <c r="G50" s="332">
        <v>1</v>
      </c>
      <c r="H50" s="319">
        <v>0</v>
      </c>
      <c r="I50" s="52">
        <v>1</v>
      </c>
      <c r="J50" s="319">
        <v>0.5</v>
      </c>
      <c r="K50" s="349"/>
      <c r="L50" s="350"/>
      <c r="M50" s="350"/>
      <c r="N50" s="350"/>
      <c r="O50" s="350">
        <v>1</v>
      </c>
      <c r="P50" s="350"/>
      <c r="Q50" s="350"/>
      <c r="R50" s="52">
        <v>2</v>
      </c>
      <c r="S50" s="315">
        <v>1</v>
      </c>
      <c r="T50" s="350"/>
    </row>
    <row r="51" spans="1:20" ht="33.75" x14ac:dyDescent="0.25">
      <c r="A51" s="91" t="s">
        <v>176</v>
      </c>
      <c r="B51" s="329">
        <v>1</v>
      </c>
      <c r="C51" s="337">
        <v>1</v>
      </c>
      <c r="D51" s="321">
        <v>1</v>
      </c>
      <c r="E51" s="298">
        <v>1</v>
      </c>
      <c r="F51" s="321">
        <v>1</v>
      </c>
      <c r="G51" s="81"/>
      <c r="H51" s="319">
        <v>0</v>
      </c>
      <c r="I51" s="52">
        <v>0</v>
      </c>
      <c r="J51" s="319">
        <v>0</v>
      </c>
      <c r="K51" s="53"/>
      <c r="L51" s="47"/>
      <c r="M51" s="47"/>
      <c r="N51" s="47"/>
      <c r="O51" s="47"/>
      <c r="P51" s="47"/>
      <c r="Q51" s="47"/>
      <c r="R51" s="52">
        <v>1</v>
      </c>
      <c r="S51" s="315">
        <v>1</v>
      </c>
      <c r="T51" s="86"/>
    </row>
    <row r="52" spans="1:20" ht="22.5" x14ac:dyDescent="0.25">
      <c r="A52" s="355" t="s">
        <v>177</v>
      </c>
      <c r="B52" s="329">
        <v>1</v>
      </c>
      <c r="C52" s="337">
        <v>1</v>
      </c>
      <c r="D52" s="321">
        <v>1</v>
      </c>
      <c r="E52" s="298"/>
      <c r="F52" s="321">
        <v>0</v>
      </c>
      <c r="G52" s="81" t="s">
        <v>38</v>
      </c>
      <c r="H52" s="319">
        <v>1</v>
      </c>
      <c r="I52" s="52">
        <v>0</v>
      </c>
      <c r="J52" s="319">
        <v>0</v>
      </c>
      <c r="K52" s="53"/>
      <c r="L52" s="47"/>
      <c r="M52" s="47"/>
      <c r="N52" s="47"/>
      <c r="O52" s="47"/>
      <c r="P52" s="47"/>
      <c r="Q52" s="47"/>
      <c r="R52" s="52">
        <v>1</v>
      </c>
      <c r="S52" s="315">
        <v>1</v>
      </c>
      <c r="T52" s="86"/>
    </row>
    <row r="53" spans="1:20" ht="22.5" x14ac:dyDescent="0.25">
      <c r="A53" s="348" t="s">
        <v>177</v>
      </c>
      <c r="B53" s="329">
        <v>2</v>
      </c>
      <c r="C53" s="337">
        <v>2</v>
      </c>
      <c r="D53" s="321">
        <v>1</v>
      </c>
      <c r="E53" s="332">
        <v>1</v>
      </c>
      <c r="F53" s="319">
        <v>0</v>
      </c>
      <c r="G53" s="332">
        <v>1</v>
      </c>
      <c r="H53" s="319">
        <v>0</v>
      </c>
      <c r="I53" s="52">
        <v>0</v>
      </c>
      <c r="J53" s="319">
        <v>0</v>
      </c>
      <c r="K53" s="349"/>
      <c r="L53" s="350"/>
      <c r="M53" s="350"/>
      <c r="N53" s="350"/>
      <c r="O53" s="350"/>
      <c r="P53" s="350"/>
      <c r="Q53" s="350"/>
      <c r="R53" s="52">
        <v>2</v>
      </c>
      <c r="S53" s="315">
        <v>1</v>
      </c>
      <c r="T53" s="350"/>
    </row>
    <row r="54" spans="1:20" ht="33.75" x14ac:dyDescent="0.25">
      <c r="A54" s="64" t="s">
        <v>162</v>
      </c>
      <c r="B54" s="329">
        <v>3</v>
      </c>
      <c r="C54" s="337">
        <v>2</v>
      </c>
      <c r="D54" s="319">
        <v>0.66666666666666663</v>
      </c>
      <c r="E54" s="61">
        <v>1</v>
      </c>
      <c r="F54" s="319">
        <v>0.5</v>
      </c>
      <c r="G54" s="53">
        <v>1</v>
      </c>
      <c r="H54" s="319">
        <v>0.5</v>
      </c>
      <c r="I54" s="52">
        <v>1</v>
      </c>
      <c r="J54" s="319">
        <v>0.33333333333333331</v>
      </c>
      <c r="K54" s="53"/>
      <c r="L54" s="53"/>
      <c r="M54" s="53"/>
      <c r="N54" s="53"/>
      <c r="O54" s="53"/>
      <c r="P54" s="53"/>
      <c r="Q54" s="53">
        <v>1</v>
      </c>
      <c r="R54" s="52">
        <v>3</v>
      </c>
      <c r="S54" s="315">
        <v>1</v>
      </c>
      <c r="T54" s="343"/>
    </row>
    <row r="55" spans="1:20" ht="22.5" x14ac:dyDescent="0.25">
      <c r="A55" s="91" t="s">
        <v>94</v>
      </c>
      <c r="B55" s="329">
        <v>1</v>
      </c>
      <c r="C55" s="339"/>
      <c r="D55" s="319">
        <v>0</v>
      </c>
      <c r="E55" s="84"/>
      <c r="F55" s="319"/>
      <c r="G55" s="81"/>
      <c r="H55" s="319"/>
      <c r="I55" s="52">
        <v>1</v>
      </c>
      <c r="J55" s="321">
        <v>1</v>
      </c>
      <c r="K55" s="53"/>
      <c r="L55" s="53"/>
      <c r="M55" s="53"/>
      <c r="N55" s="53"/>
      <c r="O55" s="53"/>
      <c r="P55" s="53"/>
      <c r="Q55" s="53">
        <v>1</v>
      </c>
      <c r="R55" s="52">
        <v>1</v>
      </c>
      <c r="S55" s="315">
        <v>1</v>
      </c>
      <c r="T55" s="86"/>
    </row>
    <row r="56" spans="1:20" ht="22.5" x14ac:dyDescent="0.25">
      <c r="A56" s="358" t="s">
        <v>206</v>
      </c>
      <c r="B56" s="329">
        <v>1</v>
      </c>
      <c r="C56" s="337">
        <v>1</v>
      </c>
      <c r="D56" s="321">
        <v>1</v>
      </c>
      <c r="E56" s="332">
        <v>1</v>
      </c>
      <c r="F56" s="321">
        <v>1</v>
      </c>
      <c r="G56" s="332"/>
      <c r="H56" s="319">
        <v>0</v>
      </c>
      <c r="I56" s="52">
        <v>0</v>
      </c>
      <c r="J56" s="319">
        <v>0</v>
      </c>
      <c r="K56" s="349"/>
      <c r="L56" s="350"/>
      <c r="M56" s="350"/>
      <c r="N56" s="350"/>
      <c r="O56" s="350"/>
      <c r="P56" s="350"/>
      <c r="Q56" s="350"/>
      <c r="R56" s="52">
        <v>1</v>
      </c>
      <c r="S56" s="315">
        <v>1</v>
      </c>
      <c r="T56" s="350"/>
    </row>
    <row r="57" spans="1:20" ht="45" x14ac:dyDescent="0.25">
      <c r="A57" s="357" t="s">
        <v>73</v>
      </c>
      <c r="B57" s="329">
        <v>1</v>
      </c>
      <c r="C57" s="52"/>
      <c r="D57" s="319">
        <v>0</v>
      </c>
      <c r="E57" s="33"/>
      <c r="F57" s="319">
        <v>0</v>
      </c>
      <c r="G57" s="33"/>
      <c r="H57" s="319">
        <v>0</v>
      </c>
      <c r="I57" s="52">
        <v>1</v>
      </c>
      <c r="J57" s="321">
        <v>1</v>
      </c>
      <c r="K57" s="52"/>
      <c r="L57" s="52"/>
      <c r="M57" s="52"/>
      <c r="N57" s="52"/>
      <c r="O57" s="52"/>
      <c r="P57" s="52"/>
      <c r="Q57" s="52">
        <v>1</v>
      </c>
      <c r="R57" s="52">
        <v>1</v>
      </c>
      <c r="S57" s="315">
        <v>1</v>
      </c>
      <c r="T57" s="52"/>
    </row>
    <row r="58" spans="1:20" ht="56.25" x14ac:dyDescent="0.25">
      <c r="A58" s="331" t="s">
        <v>75</v>
      </c>
      <c r="B58" s="329">
        <v>1</v>
      </c>
      <c r="C58" s="340"/>
      <c r="D58" s="319">
        <v>0</v>
      </c>
      <c r="E58" s="332"/>
      <c r="F58" s="319"/>
      <c r="G58" s="81"/>
      <c r="H58" s="319"/>
      <c r="I58" s="52">
        <v>1</v>
      </c>
      <c r="J58" s="321">
        <v>1</v>
      </c>
      <c r="K58" s="53"/>
      <c r="L58" s="47"/>
      <c r="M58" s="47"/>
      <c r="N58" s="47"/>
      <c r="O58" s="47"/>
      <c r="P58" s="47"/>
      <c r="Q58" s="47">
        <v>1</v>
      </c>
      <c r="R58" s="52">
        <v>1</v>
      </c>
      <c r="S58" s="315">
        <v>1</v>
      </c>
      <c r="T58" s="86"/>
    </row>
    <row r="59" spans="1:20" ht="22.5" x14ac:dyDescent="0.25">
      <c r="A59" s="336" t="s">
        <v>178</v>
      </c>
      <c r="B59" s="329">
        <v>1</v>
      </c>
      <c r="C59" s="337">
        <v>1</v>
      </c>
      <c r="D59" s="321">
        <v>1</v>
      </c>
      <c r="E59" s="298">
        <v>1</v>
      </c>
      <c r="F59" s="319">
        <v>1</v>
      </c>
      <c r="G59" s="81"/>
      <c r="H59" s="321">
        <v>0</v>
      </c>
      <c r="I59" s="52">
        <v>0</v>
      </c>
      <c r="J59" s="319">
        <v>0</v>
      </c>
      <c r="K59" s="53"/>
      <c r="L59" s="47"/>
      <c r="M59" s="47"/>
      <c r="N59" s="47"/>
      <c r="O59" s="47"/>
      <c r="P59" s="47"/>
      <c r="Q59" s="47"/>
      <c r="R59" s="52">
        <v>1</v>
      </c>
      <c r="S59" s="315">
        <v>1</v>
      </c>
      <c r="T59" s="86"/>
    </row>
    <row r="60" spans="1:20" ht="21" customHeight="1" x14ac:dyDescent="0.25">
      <c r="A60" s="285" t="s">
        <v>163</v>
      </c>
      <c r="B60" s="329">
        <v>7</v>
      </c>
      <c r="C60" s="337">
        <v>5</v>
      </c>
      <c r="D60" s="319">
        <v>0.7142857142857143</v>
      </c>
      <c r="E60" s="61">
        <v>3</v>
      </c>
      <c r="F60" s="319">
        <v>0.6</v>
      </c>
      <c r="G60" s="53">
        <v>2</v>
      </c>
      <c r="H60" s="319">
        <v>0.4</v>
      </c>
      <c r="I60" s="52">
        <v>2</v>
      </c>
      <c r="J60" s="319">
        <v>0.2857142857142857</v>
      </c>
      <c r="K60" s="53">
        <v>1</v>
      </c>
      <c r="L60" s="53"/>
      <c r="M60" s="53"/>
      <c r="N60" s="53"/>
      <c r="O60" s="53"/>
      <c r="P60" s="53"/>
      <c r="Q60" s="53">
        <v>1</v>
      </c>
      <c r="R60" s="52">
        <v>7</v>
      </c>
      <c r="S60" s="315">
        <v>1</v>
      </c>
      <c r="T60" s="343"/>
    </row>
    <row r="61" spans="1:20" ht="33.75" x14ac:dyDescent="0.25">
      <c r="A61" s="336" t="s">
        <v>164</v>
      </c>
      <c r="B61" s="329">
        <v>4</v>
      </c>
      <c r="C61" s="337">
        <v>2</v>
      </c>
      <c r="D61" s="319">
        <v>0.5</v>
      </c>
      <c r="E61" s="84">
        <v>1</v>
      </c>
      <c r="F61" s="319">
        <v>0.5</v>
      </c>
      <c r="G61" s="81" t="s">
        <v>38</v>
      </c>
      <c r="H61" s="321">
        <v>0.5</v>
      </c>
      <c r="I61" s="52">
        <v>2</v>
      </c>
      <c r="J61" s="319">
        <v>0.5</v>
      </c>
      <c r="K61" s="53">
        <v>1</v>
      </c>
      <c r="L61" s="47"/>
      <c r="M61" s="47"/>
      <c r="N61" s="47"/>
      <c r="O61" s="47"/>
      <c r="P61" s="47"/>
      <c r="Q61" s="47">
        <v>1</v>
      </c>
      <c r="R61" s="52">
        <v>4</v>
      </c>
      <c r="S61" s="315">
        <v>1</v>
      </c>
      <c r="T61" s="344"/>
    </row>
    <row r="62" spans="1:20" ht="56.25" x14ac:dyDescent="0.25">
      <c r="A62" s="285" t="s">
        <v>116</v>
      </c>
      <c r="B62" s="329">
        <v>2</v>
      </c>
      <c r="C62" s="339"/>
      <c r="D62" s="319">
        <v>0</v>
      </c>
      <c r="E62" s="84"/>
      <c r="F62" s="319"/>
      <c r="G62" s="81"/>
      <c r="H62" s="319"/>
      <c r="I62" s="52">
        <v>2</v>
      </c>
      <c r="J62" s="321">
        <v>1</v>
      </c>
      <c r="K62" s="53">
        <v>1</v>
      </c>
      <c r="L62" s="47"/>
      <c r="M62" s="47"/>
      <c r="N62" s="47"/>
      <c r="O62" s="47"/>
      <c r="P62" s="47"/>
      <c r="Q62" s="47">
        <v>1</v>
      </c>
      <c r="R62" s="52">
        <v>2</v>
      </c>
      <c r="S62" s="315">
        <v>1</v>
      </c>
      <c r="T62" s="86"/>
    </row>
    <row r="63" spans="1:20" ht="33.75" x14ac:dyDescent="0.25">
      <c r="A63" s="50" t="s">
        <v>83</v>
      </c>
      <c r="B63" s="329">
        <v>4</v>
      </c>
      <c r="C63" s="339"/>
      <c r="D63" s="319">
        <v>0</v>
      </c>
      <c r="E63" s="84"/>
      <c r="F63" s="319"/>
      <c r="G63" s="81"/>
      <c r="H63" s="319"/>
      <c r="I63" s="52">
        <v>4</v>
      </c>
      <c r="J63" s="321">
        <v>1</v>
      </c>
      <c r="K63" s="53"/>
      <c r="L63" s="47"/>
      <c r="M63" s="47"/>
      <c r="N63" s="47"/>
      <c r="O63" s="47">
        <v>4</v>
      </c>
      <c r="P63" s="47"/>
      <c r="Q63" s="47"/>
      <c r="R63" s="52">
        <v>4</v>
      </c>
      <c r="S63" s="315">
        <v>1</v>
      </c>
      <c r="T63" s="86"/>
    </row>
    <row r="64" spans="1:20" ht="22.5" x14ac:dyDescent="0.25">
      <c r="A64" s="336" t="s">
        <v>122</v>
      </c>
      <c r="B64" s="329">
        <v>3</v>
      </c>
      <c r="C64" s="337">
        <v>1</v>
      </c>
      <c r="D64" s="319">
        <v>0.33333333333333331</v>
      </c>
      <c r="E64" s="298"/>
      <c r="F64" s="319">
        <v>0</v>
      </c>
      <c r="G64" s="81" t="s">
        <v>38</v>
      </c>
      <c r="H64" s="321">
        <v>1</v>
      </c>
      <c r="I64" s="52">
        <v>2</v>
      </c>
      <c r="J64" s="319">
        <v>0.66666666666666663</v>
      </c>
      <c r="K64" s="53"/>
      <c r="L64" s="47"/>
      <c r="M64" s="47"/>
      <c r="N64" s="47"/>
      <c r="O64" s="47"/>
      <c r="P64" s="47"/>
      <c r="Q64" s="47">
        <v>2</v>
      </c>
      <c r="R64" s="52">
        <v>3</v>
      </c>
      <c r="S64" s="315">
        <v>1</v>
      </c>
      <c r="T64" s="86"/>
    </row>
    <row r="65" spans="1:20" ht="36" customHeight="1" x14ac:dyDescent="0.25">
      <c r="A65" s="336" t="s">
        <v>179</v>
      </c>
      <c r="B65" s="329">
        <v>2</v>
      </c>
      <c r="C65" s="337">
        <v>1</v>
      </c>
      <c r="D65" s="319">
        <v>0.5</v>
      </c>
      <c r="E65" s="298"/>
      <c r="F65" s="319">
        <v>0</v>
      </c>
      <c r="G65" s="81" t="s">
        <v>38</v>
      </c>
      <c r="H65" s="321">
        <v>1</v>
      </c>
      <c r="I65" s="52">
        <v>1</v>
      </c>
      <c r="J65" s="319">
        <v>0.5</v>
      </c>
      <c r="K65" s="53">
        <v>1</v>
      </c>
      <c r="L65" s="47"/>
      <c r="M65" s="47"/>
      <c r="N65" s="47"/>
      <c r="O65" s="47"/>
      <c r="P65" s="47"/>
      <c r="Q65" s="47"/>
      <c r="R65" s="52">
        <v>2</v>
      </c>
      <c r="S65" s="315">
        <v>1</v>
      </c>
      <c r="T65" s="86"/>
    </row>
    <row r="66" spans="1:20" ht="33.75" x14ac:dyDescent="0.25">
      <c r="A66" s="336" t="s">
        <v>123</v>
      </c>
      <c r="B66" s="329">
        <v>5</v>
      </c>
      <c r="C66" s="337">
        <v>2</v>
      </c>
      <c r="D66" s="319">
        <v>0.4</v>
      </c>
      <c r="E66" s="332">
        <v>2</v>
      </c>
      <c r="F66" s="321">
        <v>1</v>
      </c>
      <c r="G66" s="81"/>
      <c r="H66" s="319">
        <v>0</v>
      </c>
      <c r="I66" s="52">
        <v>3</v>
      </c>
      <c r="J66" s="319">
        <v>0.6</v>
      </c>
      <c r="K66" s="53">
        <v>1</v>
      </c>
      <c r="L66" s="47"/>
      <c r="M66" s="47"/>
      <c r="N66" s="47"/>
      <c r="O66" s="47"/>
      <c r="P66" s="47"/>
      <c r="Q66" s="47">
        <v>2</v>
      </c>
      <c r="R66" s="52">
        <v>5</v>
      </c>
      <c r="S66" s="315">
        <v>1</v>
      </c>
      <c r="T66" s="86"/>
    </row>
    <row r="67" spans="1:20" ht="33.75" x14ac:dyDescent="0.25">
      <c r="A67" s="336" t="s">
        <v>124</v>
      </c>
      <c r="B67" s="329">
        <v>1</v>
      </c>
      <c r="C67" s="337">
        <v>1</v>
      </c>
      <c r="D67" s="321">
        <v>1</v>
      </c>
      <c r="E67" s="332">
        <v>1</v>
      </c>
      <c r="F67" s="321">
        <v>1</v>
      </c>
      <c r="G67" s="81"/>
      <c r="H67" s="319">
        <v>0</v>
      </c>
      <c r="I67" s="52">
        <v>0</v>
      </c>
      <c r="J67" s="319">
        <v>0</v>
      </c>
      <c r="K67" s="53"/>
      <c r="L67" s="47"/>
      <c r="M67" s="47"/>
      <c r="N67" s="47"/>
      <c r="O67" s="47"/>
      <c r="P67" s="47"/>
      <c r="Q67" s="47"/>
      <c r="R67" s="52">
        <v>1</v>
      </c>
      <c r="S67" s="315">
        <v>1</v>
      </c>
      <c r="T67" s="86"/>
    </row>
    <row r="68" spans="1:20" ht="45" x14ac:dyDescent="0.25">
      <c r="A68" s="336" t="s">
        <v>125</v>
      </c>
      <c r="B68" s="329">
        <v>2</v>
      </c>
      <c r="C68" s="337">
        <v>2</v>
      </c>
      <c r="D68" s="321">
        <v>1</v>
      </c>
      <c r="E68" s="298"/>
      <c r="F68" s="319">
        <v>0</v>
      </c>
      <c r="G68" s="81" t="s">
        <v>39</v>
      </c>
      <c r="H68" s="321">
        <v>1</v>
      </c>
      <c r="I68" s="52">
        <v>0</v>
      </c>
      <c r="J68" s="319">
        <v>0</v>
      </c>
      <c r="K68" s="53"/>
      <c r="L68" s="47"/>
      <c r="M68" s="47"/>
      <c r="N68" s="47"/>
      <c r="O68" s="47"/>
      <c r="P68" s="47"/>
      <c r="Q68" s="47"/>
      <c r="R68" s="52">
        <v>2</v>
      </c>
      <c r="S68" s="315">
        <v>1</v>
      </c>
      <c r="T68" s="86"/>
    </row>
    <row r="69" spans="1:20" ht="33.75" x14ac:dyDescent="0.25">
      <c r="A69" s="336" t="s">
        <v>126</v>
      </c>
      <c r="B69" s="329">
        <v>2</v>
      </c>
      <c r="C69" s="337">
        <v>2</v>
      </c>
      <c r="D69" s="321">
        <v>1</v>
      </c>
      <c r="E69" s="298">
        <v>2</v>
      </c>
      <c r="F69" s="321">
        <v>1</v>
      </c>
      <c r="G69" s="81"/>
      <c r="H69" s="319">
        <v>0</v>
      </c>
      <c r="I69" s="52">
        <v>0</v>
      </c>
      <c r="J69" s="319">
        <v>0</v>
      </c>
      <c r="K69" s="53"/>
      <c r="L69" s="47"/>
      <c r="M69" s="47"/>
      <c r="N69" s="47"/>
      <c r="O69" s="47"/>
      <c r="P69" s="47"/>
      <c r="Q69" s="47"/>
      <c r="R69" s="52">
        <v>2</v>
      </c>
      <c r="S69" s="315">
        <v>1</v>
      </c>
      <c r="T69" s="86"/>
    </row>
    <row r="70" spans="1:20" ht="22.5" x14ac:dyDescent="0.25">
      <c r="A70" s="356" t="s">
        <v>127</v>
      </c>
      <c r="B70" s="329">
        <v>4</v>
      </c>
      <c r="C70" s="337">
        <v>3</v>
      </c>
      <c r="D70" s="319">
        <v>0.75</v>
      </c>
      <c r="E70" s="298">
        <v>2</v>
      </c>
      <c r="F70" s="319">
        <v>0.66666666666666663</v>
      </c>
      <c r="G70" s="81" t="s">
        <v>38</v>
      </c>
      <c r="H70" s="319"/>
      <c r="I70" s="52">
        <v>1</v>
      </c>
      <c r="J70" s="319">
        <v>0.25</v>
      </c>
      <c r="K70" s="53">
        <v>1</v>
      </c>
      <c r="L70" s="47"/>
      <c r="M70" s="47"/>
      <c r="N70" s="47"/>
      <c r="O70" s="47"/>
      <c r="P70" s="47"/>
      <c r="Q70" s="47"/>
      <c r="R70" s="52">
        <v>4</v>
      </c>
      <c r="S70" s="315">
        <v>1</v>
      </c>
      <c r="T70" s="86"/>
    </row>
    <row r="71" spans="1:20" ht="33.75" x14ac:dyDescent="0.25">
      <c r="A71" s="336" t="s">
        <v>128</v>
      </c>
      <c r="B71" s="329">
        <v>4</v>
      </c>
      <c r="C71" s="337">
        <v>4</v>
      </c>
      <c r="D71" s="321">
        <v>1</v>
      </c>
      <c r="E71" s="298"/>
      <c r="F71" s="319">
        <v>0</v>
      </c>
      <c r="G71" s="81" t="s">
        <v>41</v>
      </c>
      <c r="H71" s="321">
        <v>1</v>
      </c>
      <c r="I71" s="52">
        <v>0</v>
      </c>
      <c r="J71" s="319">
        <v>0</v>
      </c>
      <c r="K71" s="53"/>
      <c r="L71" s="47"/>
      <c r="M71" s="47"/>
      <c r="N71" s="47"/>
      <c r="O71" s="47"/>
      <c r="P71" s="47"/>
      <c r="Q71" s="47"/>
      <c r="R71" s="52">
        <v>4</v>
      </c>
      <c r="S71" s="315">
        <v>1</v>
      </c>
      <c r="T71" s="86"/>
    </row>
    <row r="72" spans="1:20" ht="22.5" x14ac:dyDescent="0.25">
      <c r="A72" s="336" t="s">
        <v>76</v>
      </c>
      <c r="B72" s="329">
        <v>1</v>
      </c>
      <c r="C72" s="337">
        <v>1</v>
      </c>
      <c r="D72" s="321">
        <v>1</v>
      </c>
      <c r="E72" s="332"/>
      <c r="F72" s="319">
        <v>0</v>
      </c>
      <c r="G72" s="81" t="s">
        <v>38</v>
      </c>
      <c r="H72" s="321">
        <v>1</v>
      </c>
      <c r="I72" s="52">
        <v>0</v>
      </c>
      <c r="J72" s="319">
        <v>0</v>
      </c>
      <c r="K72" s="53"/>
      <c r="L72" s="47"/>
      <c r="M72" s="47"/>
      <c r="N72" s="47"/>
      <c r="O72" s="47"/>
      <c r="P72" s="47"/>
      <c r="Q72" s="47"/>
      <c r="R72" s="52">
        <v>1</v>
      </c>
      <c r="S72" s="315">
        <v>1</v>
      </c>
      <c r="T72" s="53"/>
    </row>
    <row r="73" spans="1:20" x14ac:dyDescent="0.25">
      <c r="A73" s="356" t="s">
        <v>129</v>
      </c>
      <c r="B73" s="329">
        <v>2</v>
      </c>
      <c r="C73" s="337">
        <v>2</v>
      </c>
      <c r="D73" s="321">
        <v>1</v>
      </c>
      <c r="E73" s="298"/>
      <c r="F73" s="319">
        <v>0</v>
      </c>
      <c r="G73" s="81" t="s">
        <v>39</v>
      </c>
      <c r="H73" s="321">
        <v>1</v>
      </c>
      <c r="I73" s="52">
        <v>0</v>
      </c>
      <c r="J73" s="319">
        <v>0</v>
      </c>
      <c r="K73" s="53"/>
      <c r="L73" s="47"/>
      <c r="M73" s="47"/>
      <c r="N73" s="47"/>
      <c r="O73" s="47"/>
      <c r="P73" s="47"/>
      <c r="Q73" s="47"/>
      <c r="R73" s="52">
        <v>2</v>
      </c>
      <c r="S73" s="315">
        <v>1</v>
      </c>
      <c r="T73" s="86"/>
    </row>
    <row r="74" spans="1:20" ht="22.5" x14ac:dyDescent="0.25">
      <c r="A74" s="336" t="s">
        <v>96</v>
      </c>
      <c r="B74" s="329">
        <v>1</v>
      </c>
      <c r="C74" s="337">
        <v>0</v>
      </c>
      <c r="D74" s="321">
        <v>0</v>
      </c>
      <c r="E74" s="84"/>
      <c r="F74" s="319">
        <v>0</v>
      </c>
      <c r="G74" s="81"/>
      <c r="H74" s="319">
        <v>0</v>
      </c>
      <c r="I74" s="52">
        <v>1</v>
      </c>
      <c r="J74" s="319">
        <v>1</v>
      </c>
      <c r="K74" s="53"/>
      <c r="L74" s="53"/>
      <c r="M74" s="53"/>
      <c r="N74" s="53"/>
      <c r="O74" s="53"/>
      <c r="P74" s="53"/>
      <c r="Q74" s="53">
        <v>1</v>
      </c>
      <c r="R74" s="52">
        <v>1</v>
      </c>
      <c r="S74" s="315">
        <v>1</v>
      </c>
      <c r="T74" s="86"/>
    </row>
    <row r="75" spans="1:20" ht="21" customHeight="1" x14ac:dyDescent="0.25">
      <c r="A75" s="356" t="s">
        <v>97</v>
      </c>
      <c r="B75" s="329">
        <v>2</v>
      </c>
      <c r="C75" s="337">
        <v>1</v>
      </c>
      <c r="D75" s="319">
        <v>0.5</v>
      </c>
      <c r="E75" s="84">
        <v>1</v>
      </c>
      <c r="F75" s="319">
        <v>0</v>
      </c>
      <c r="G75" s="81"/>
      <c r="H75" s="319">
        <v>0</v>
      </c>
      <c r="I75" s="52">
        <v>1</v>
      </c>
      <c r="J75" s="319">
        <v>0.5</v>
      </c>
      <c r="K75" s="53"/>
      <c r="L75" s="53"/>
      <c r="M75" s="53"/>
      <c r="N75" s="53"/>
      <c r="O75" s="53"/>
      <c r="P75" s="53"/>
      <c r="Q75" s="53">
        <v>1</v>
      </c>
      <c r="R75" s="52">
        <v>2</v>
      </c>
      <c r="S75" s="315">
        <v>1</v>
      </c>
      <c r="T75" s="86"/>
    </row>
    <row r="76" spans="1:20" x14ac:dyDescent="0.25">
      <c r="A76" s="346" t="s">
        <v>513</v>
      </c>
      <c r="B76" s="347">
        <v>4</v>
      </c>
      <c r="C76" s="347">
        <v>4</v>
      </c>
      <c r="D76" s="321">
        <v>1</v>
      </c>
      <c r="E76" s="347">
        <v>1</v>
      </c>
      <c r="F76" s="319">
        <v>0.25</v>
      </c>
      <c r="G76" s="347">
        <v>3</v>
      </c>
      <c r="H76" s="319">
        <v>0.75</v>
      </c>
      <c r="I76" s="347">
        <v>0</v>
      </c>
      <c r="J76" s="319">
        <v>0</v>
      </c>
      <c r="K76" s="347">
        <v>0</v>
      </c>
      <c r="L76" s="347">
        <v>0</v>
      </c>
      <c r="M76" s="347">
        <v>0</v>
      </c>
      <c r="N76" s="347">
        <v>0</v>
      </c>
      <c r="O76" s="347">
        <v>0</v>
      </c>
      <c r="P76" s="347">
        <v>0</v>
      </c>
      <c r="Q76" s="347">
        <v>0</v>
      </c>
      <c r="R76" s="52">
        <v>4</v>
      </c>
      <c r="S76" s="315">
        <v>1</v>
      </c>
      <c r="T76" s="347"/>
    </row>
    <row r="77" spans="1:20" ht="34.5" customHeight="1" x14ac:dyDescent="0.25">
      <c r="A77" s="351" t="s">
        <v>212</v>
      </c>
      <c r="B77" s="329">
        <v>3</v>
      </c>
      <c r="C77" s="337">
        <v>3</v>
      </c>
      <c r="D77" s="321">
        <v>1</v>
      </c>
      <c r="E77" s="332">
        <v>1</v>
      </c>
      <c r="F77" s="319">
        <v>0.33333333333333331</v>
      </c>
      <c r="G77" s="332">
        <v>2</v>
      </c>
      <c r="H77" s="319">
        <v>0.66666666666666663</v>
      </c>
      <c r="I77" s="52">
        <v>0</v>
      </c>
      <c r="J77" s="319">
        <v>0</v>
      </c>
      <c r="K77" s="350"/>
      <c r="L77" s="350"/>
      <c r="M77" s="350"/>
      <c r="N77" s="350"/>
      <c r="O77" s="350"/>
      <c r="P77" s="350"/>
      <c r="Q77" s="350"/>
      <c r="R77" s="52">
        <v>3</v>
      </c>
      <c r="S77" s="315">
        <v>1</v>
      </c>
      <c r="T77" s="350"/>
    </row>
    <row r="78" spans="1:20" ht="26.25" customHeight="1" x14ac:dyDescent="0.25">
      <c r="A78" s="351" t="s">
        <v>514</v>
      </c>
      <c r="B78" s="329">
        <v>1</v>
      </c>
      <c r="C78" s="337">
        <v>1</v>
      </c>
      <c r="D78" s="321">
        <v>1</v>
      </c>
      <c r="E78" s="332"/>
      <c r="F78" s="319">
        <v>0</v>
      </c>
      <c r="G78" s="332">
        <v>1</v>
      </c>
      <c r="H78" s="321">
        <v>1</v>
      </c>
      <c r="I78" s="52">
        <v>0</v>
      </c>
      <c r="J78" s="319">
        <v>0</v>
      </c>
      <c r="K78" s="350"/>
      <c r="L78" s="350"/>
      <c r="M78" s="350"/>
      <c r="N78" s="350"/>
      <c r="O78" s="350"/>
      <c r="P78" s="350"/>
      <c r="Q78" s="350"/>
      <c r="R78" s="52">
        <v>1</v>
      </c>
      <c r="S78" s="315">
        <v>1</v>
      </c>
      <c r="T78" s="350"/>
    </row>
  </sheetData>
  <sortState ref="A11:T75">
    <sortCondition ref="A11"/>
  </sortState>
  <mergeCells count="19">
    <mergeCell ref="A2:A4"/>
    <mergeCell ref="B2:B4"/>
    <mergeCell ref="C2:H2"/>
    <mergeCell ref="I2:Q2"/>
    <mergeCell ref="R2:R4"/>
    <mergeCell ref="O3:O4"/>
    <mergeCell ref="P3:P4"/>
    <mergeCell ref="Q3:Q4"/>
    <mergeCell ref="T2:T4"/>
    <mergeCell ref="C3:C4"/>
    <mergeCell ref="D3:D4"/>
    <mergeCell ref="E3:E4"/>
    <mergeCell ref="F3:F4"/>
    <mergeCell ref="G3:G4"/>
    <mergeCell ref="H3:H4"/>
    <mergeCell ref="I3:I4"/>
    <mergeCell ref="J3:J4"/>
    <mergeCell ref="K3:N3"/>
    <mergeCell ref="S2:S4"/>
  </mergeCells>
  <pageMargins left="0.11811023622047245" right="0.11811023622047245" top="0.35433070866141736" bottom="0.15748031496062992" header="0.31496062992125984" footer="0.31496062992125984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46"/>
  <sheetViews>
    <sheetView workbookViewId="0">
      <selection activeCell="AD21" sqref="AD21"/>
    </sheetView>
  </sheetViews>
  <sheetFormatPr defaultRowHeight="15" x14ac:dyDescent="0.25"/>
  <cols>
    <col min="1" max="1" width="17.42578125" customWidth="1"/>
    <col min="2" max="3" width="5.28515625" customWidth="1"/>
    <col min="4" max="4" width="4.85546875" customWidth="1"/>
    <col min="5" max="6" width="4.28515625" customWidth="1"/>
    <col min="7" max="8" width="5.28515625" customWidth="1"/>
    <col min="9" max="9" width="4.140625" customWidth="1"/>
    <col min="10" max="10" width="3.85546875" customWidth="1"/>
    <col min="11" max="11" width="6.5703125" customWidth="1"/>
    <col min="12" max="12" width="5.28515625" customWidth="1"/>
    <col min="13" max="13" width="6" customWidth="1"/>
    <col min="14" max="14" width="4.5703125" customWidth="1"/>
    <col min="15" max="15" width="6.28515625" customWidth="1"/>
    <col min="16" max="16" width="5.28515625" customWidth="1"/>
    <col min="17" max="17" width="4.7109375" customWidth="1"/>
    <col min="18" max="19" width="4.140625" customWidth="1"/>
    <col min="20" max="20" width="4" customWidth="1"/>
    <col min="21" max="21" width="5" customWidth="1"/>
    <col min="22" max="22" width="4" customWidth="1"/>
    <col min="23" max="24" width="5.28515625" customWidth="1"/>
    <col min="25" max="25" width="6.7109375" customWidth="1"/>
    <col min="26" max="26" width="4.28515625" customWidth="1"/>
    <col min="27" max="27" width="5.28515625" customWidth="1"/>
  </cols>
  <sheetData>
    <row r="2" spans="1:27" x14ac:dyDescent="0.25">
      <c r="A2" s="617" t="s">
        <v>1</v>
      </c>
      <c r="B2" s="620" t="s">
        <v>2</v>
      </c>
      <c r="C2" s="631" t="s">
        <v>709</v>
      </c>
      <c r="D2" s="631"/>
      <c r="E2" s="631"/>
      <c r="F2" s="631"/>
      <c r="G2" s="621" t="s">
        <v>5</v>
      </c>
      <c r="H2" s="622"/>
      <c r="I2" s="622"/>
      <c r="J2" s="622"/>
      <c r="K2" s="622"/>
      <c r="L2" s="622"/>
      <c r="M2" s="623"/>
      <c r="N2" s="632" t="s">
        <v>710</v>
      </c>
      <c r="O2" s="632"/>
      <c r="P2" s="632"/>
      <c r="Q2" s="632"/>
      <c r="R2" s="632"/>
      <c r="S2" s="632"/>
      <c r="T2" s="632"/>
      <c r="U2" s="632"/>
      <c r="V2" s="632"/>
      <c r="W2" s="632"/>
      <c r="X2" s="641" t="s">
        <v>711</v>
      </c>
      <c r="Y2" s="641"/>
      <c r="Z2" s="641" t="s">
        <v>712</v>
      </c>
      <c r="AA2" s="641"/>
    </row>
    <row r="3" spans="1:27" x14ac:dyDescent="0.25">
      <c r="A3" s="618"/>
      <c r="B3" s="620"/>
      <c r="C3" s="625" t="s">
        <v>713</v>
      </c>
      <c r="D3" s="624" t="s">
        <v>714</v>
      </c>
      <c r="E3" s="624"/>
      <c r="F3" s="630" t="s">
        <v>715</v>
      </c>
      <c r="G3" s="620" t="s">
        <v>716</v>
      </c>
      <c r="H3" s="633" t="s">
        <v>717</v>
      </c>
      <c r="I3" s="633"/>
      <c r="J3" s="633"/>
      <c r="K3" s="634" t="s">
        <v>718</v>
      </c>
      <c r="L3" s="642" t="s">
        <v>719</v>
      </c>
      <c r="M3" s="643"/>
      <c r="N3" s="641" t="s">
        <v>720</v>
      </c>
      <c r="O3" s="641"/>
      <c r="P3" s="632" t="s">
        <v>721</v>
      </c>
      <c r="Q3" s="632"/>
      <c r="R3" s="632"/>
      <c r="S3" s="632"/>
      <c r="T3" s="632" t="s">
        <v>722</v>
      </c>
      <c r="U3" s="632"/>
      <c r="V3" s="632"/>
      <c r="W3" s="630" t="s">
        <v>723</v>
      </c>
      <c r="X3" s="648" t="s">
        <v>724</v>
      </c>
      <c r="Y3" s="641" t="s">
        <v>725</v>
      </c>
      <c r="Z3" s="626" t="s">
        <v>726</v>
      </c>
      <c r="AA3" s="627" t="s">
        <v>33</v>
      </c>
    </row>
    <row r="4" spans="1:27" x14ac:dyDescent="0.25">
      <c r="A4" s="618"/>
      <c r="B4" s="620"/>
      <c r="C4" s="625"/>
      <c r="D4" s="625" t="s">
        <v>720</v>
      </c>
      <c r="E4" s="637" t="s">
        <v>727</v>
      </c>
      <c r="F4" s="630"/>
      <c r="G4" s="620"/>
      <c r="H4" s="638" t="s">
        <v>728</v>
      </c>
      <c r="I4" s="637" t="s">
        <v>729</v>
      </c>
      <c r="J4" s="637" t="s">
        <v>730</v>
      </c>
      <c r="K4" s="635"/>
      <c r="L4" s="644"/>
      <c r="M4" s="645"/>
      <c r="N4" s="641"/>
      <c r="O4" s="641"/>
      <c r="P4" s="632"/>
      <c r="Q4" s="632"/>
      <c r="R4" s="632"/>
      <c r="S4" s="632"/>
      <c r="T4" s="632"/>
      <c r="U4" s="632"/>
      <c r="V4" s="632"/>
      <c r="W4" s="630"/>
      <c r="X4" s="649"/>
      <c r="Y4" s="641"/>
      <c r="Z4" s="626"/>
      <c r="AA4" s="628"/>
    </row>
    <row r="5" spans="1:27" x14ac:dyDescent="0.25">
      <c r="A5" s="618"/>
      <c r="B5" s="620"/>
      <c r="C5" s="625"/>
      <c r="D5" s="625"/>
      <c r="E5" s="637"/>
      <c r="F5" s="630"/>
      <c r="G5" s="620"/>
      <c r="H5" s="638"/>
      <c r="I5" s="637"/>
      <c r="J5" s="637"/>
      <c r="K5" s="635"/>
      <c r="L5" s="644"/>
      <c r="M5" s="645"/>
      <c r="N5" s="641"/>
      <c r="O5" s="641"/>
      <c r="P5" s="630" t="s">
        <v>19</v>
      </c>
      <c r="Q5" s="630" t="s">
        <v>20</v>
      </c>
      <c r="R5" s="630" t="s">
        <v>21</v>
      </c>
      <c r="S5" s="630" t="s">
        <v>22</v>
      </c>
      <c r="T5" s="630" t="s">
        <v>24</v>
      </c>
      <c r="U5" s="630" t="s">
        <v>731</v>
      </c>
      <c r="V5" s="630" t="s">
        <v>732</v>
      </c>
      <c r="W5" s="630"/>
      <c r="X5" s="649"/>
      <c r="Y5" s="641"/>
      <c r="Z5" s="626"/>
      <c r="AA5" s="628"/>
    </row>
    <row r="6" spans="1:27" x14ac:dyDescent="0.25">
      <c r="A6" s="618"/>
      <c r="B6" s="620"/>
      <c r="C6" s="625"/>
      <c r="D6" s="625"/>
      <c r="E6" s="637"/>
      <c r="F6" s="630"/>
      <c r="G6" s="620"/>
      <c r="H6" s="638"/>
      <c r="I6" s="637"/>
      <c r="J6" s="637"/>
      <c r="K6" s="635"/>
      <c r="L6" s="646"/>
      <c r="M6" s="647"/>
      <c r="N6" s="641"/>
      <c r="O6" s="641"/>
      <c r="P6" s="639"/>
      <c r="Q6" s="630"/>
      <c r="R6" s="630"/>
      <c r="S6" s="630"/>
      <c r="T6" s="630"/>
      <c r="U6" s="630"/>
      <c r="V6" s="630"/>
      <c r="W6" s="630"/>
      <c r="X6" s="649"/>
      <c r="Y6" s="641"/>
      <c r="Z6" s="626"/>
      <c r="AA6" s="628"/>
    </row>
    <row r="7" spans="1:27" ht="22.5" x14ac:dyDescent="0.25">
      <c r="A7" s="619"/>
      <c r="B7" s="620"/>
      <c r="C7" s="625"/>
      <c r="D7" s="625"/>
      <c r="E7" s="637"/>
      <c r="F7" s="630"/>
      <c r="G7" s="620"/>
      <c r="H7" s="638"/>
      <c r="I7" s="637"/>
      <c r="J7" s="637"/>
      <c r="K7" s="636"/>
      <c r="L7" s="423" t="s">
        <v>733</v>
      </c>
      <c r="M7" s="423" t="s">
        <v>33</v>
      </c>
      <c r="N7" s="534" t="s">
        <v>734</v>
      </c>
      <c r="O7" s="535" t="s">
        <v>735</v>
      </c>
      <c r="P7" s="640"/>
      <c r="Q7" s="630"/>
      <c r="R7" s="630"/>
      <c r="S7" s="630"/>
      <c r="T7" s="630"/>
      <c r="U7" s="630"/>
      <c r="V7" s="630"/>
      <c r="W7" s="630"/>
      <c r="X7" s="650"/>
      <c r="Y7" s="641"/>
      <c r="Z7" s="626"/>
      <c r="AA7" s="629"/>
    </row>
    <row r="8" spans="1:27" x14ac:dyDescent="0.25">
      <c r="A8" s="536" t="s">
        <v>37</v>
      </c>
      <c r="B8" s="537" t="s">
        <v>38</v>
      </c>
      <c r="C8" s="538" t="s">
        <v>39</v>
      </c>
      <c r="D8" s="539" t="s">
        <v>40</v>
      </c>
      <c r="E8" s="538" t="s">
        <v>41</v>
      </c>
      <c r="F8" s="537" t="s">
        <v>42</v>
      </c>
      <c r="G8" s="538" t="s">
        <v>43</v>
      </c>
      <c r="H8" s="539" t="s">
        <v>44</v>
      </c>
      <c r="I8" s="538" t="s">
        <v>45</v>
      </c>
      <c r="J8" s="537" t="s">
        <v>46</v>
      </c>
      <c r="K8" s="538" t="s">
        <v>47</v>
      </c>
      <c r="L8" s="539" t="s">
        <v>48</v>
      </c>
      <c r="M8" s="538" t="s">
        <v>49</v>
      </c>
      <c r="N8" s="537" t="s">
        <v>50</v>
      </c>
      <c r="O8" s="539" t="s">
        <v>51</v>
      </c>
      <c r="P8" s="539" t="s">
        <v>52</v>
      </c>
      <c r="Q8" s="538" t="s">
        <v>53</v>
      </c>
      <c r="R8" s="537" t="s">
        <v>54</v>
      </c>
      <c r="S8" s="538" t="s">
        <v>55</v>
      </c>
      <c r="T8" s="539" t="s">
        <v>56</v>
      </c>
      <c r="U8" s="538" t="s">
        <v>57</v>
      </c>
      <c r="V8" s="537" t="s">
        <v>58</v>
      </c>
      <c r="W8" s="538" t="s">
        <v>59</v>
      </c>
      <c r="X8" s="539" t="s">
        <v>60</v>
      </c>
      <c r="Y8" s="538" t="s">
        <v>61</v>
      </c>
      <c r="Z8" s="537" t="s">
        <v>62</v>
      </c>
      <c r="AA8" s="538" t="s">
        <v>63</v>
      </c>
    </row>
    <row r="9" spans="1:27" ht="21" x14ac:dyDescent="0.25">
      <c r="A9" s="459" t="s">
        <v>736</v>
      </c>
      <c r="B9" s="21">
        <v>2850</v>
      </c>
      <c r="C9" s="54">
        <v>2603</v>
      </c>
      <c r="D9" s="54">
        <v>2153</v>
      </c>
      <c r="E9" s="54">
        <v>156</v>
      </c>
      <c r="F9" s="23">
        <v>450</v>
      </c>
      <c r="G9" s="23">
        <v>1752</v>
      </c>
      <c r="H9" s="54">
        <v>1559</v>
      </c>
      <c r="I9" s="54">
        <v>160</v>
      </c>
      <c r="J9" s="54">
        <v>33</v>
      </c>
      <c r="K9" s="24">
        <v>0.67306953515174794</v>
      </c>
      <c r="L9" s="54">
        <v>1710</v>
      </c>
      <c r="M9" s="229">
        <v>0.97602739726027399</v>
      </c>
      <c r="N9" s="21">
        <v>839</v>
      </c>
      <c r="O9" s="26">
        <v>0.3223203995389935</v>
      </c>
      <c r="P9" s="21">
        <v>196</v>
      </c>
      <c r="Q9" s="21">
        <v>29</v>
      </c>
      <c r="R9" s="21">
        <v>6</v>
      </c>
      <c r="S9" s="21">
        <v>8</v>
      </c>
      <c r="T9" s="21">
        <v>63</v>
      </c>
      <c r="U9" s="21">
        <v>148</v>
      </c>
      <c r="V9" s="21">
        <v>35</v>
      </c>
      <c r="W9" s="21">
        <v>354</v>
      </c>
      <c r="X9" s="27">
        <v>2591</v>
      </c>
      <c r="Y9" s="299">
        <v>0.99538993469074144</v>
      </c>
      <c r="Z9" s="54">
        <v>12</v>
      </c>
      <c r="AA9" s="295">
        <v>4.6100653092585476E-3</v>
      </c>
    </row>
    <row r="10" spans="1:27" ht="33.75" x14ac:dyDescent="0.25">
      <c r="A10" s="460" t="s">
        <v>737</v>
      </c>
      <c r="B10" s="21">
        <v>2563</v>
      </c>
      <c r="C10" s="54">
        <v>2381</v>
      </c>
      <c r="D10" s="54">
        <v>1969</v>
      </c>
      <c r="E10" s="54">
        <v>151</v>
      </c>
      <c r="F10" s="23">
        <v>412</v>
      </c>
      <c r="G10" s="23">
        <v>1582</v>
      </c>
      <c r="H10" s="54">
        <v>1389</v>
      </c>
      <c r="I10" s="54">
        <v>160</v>
      </c>
      <c r="J10" s="54">
        <v>33</v>
      </c>
      <c r="K10" s="24">
        <v>0.6644267114657707</v>
      </c>
      <c r="L10" s="54">
        <v>1547</v>
      </c>
      <c r="M10" s="229">
        <v>0.97787610619469023</v>
      </c>
      <c r="N10" s="21">
        <v>788</v>
      </c>
      <c r="O10" s="26">
        <v>0.33095338093238136</v>
      </c>
      <c r="P10" s="21">
        <v>189</v>
      </c>
      <c r="Q10" s="21">
        <v>26</v>
      </c>
      <c r="R10" s="21">
        <v>6</v>
      </c>
      <c r="S10" s="21">
        <v>8</v>
      </c>
      <c r="T10" s="21">
        <v>63</v>
      </c>
      <c r="U10" s="21">
        <v>141</v>
      </c>
      <c r="V10" s="21">
        <v>35</v>
      </c>
      <c r="W10" s="21">
        <v>320</v>
      </c>
      <c r="X10" s="21">
        <v>2370</v>
      </c>
      <c r="Y10" s="299">
        <v>0.99538009239815206</v>
      </c>
      <c r="Z10" s="54">
        <v>11</v>
      </c>
      <c r="AA10" s="295">
        <v>4.6199076018479633E-3</v>
      </c>
    </row>
    <row r="11" spans="1:27" ht="22.5" x14ac:dyDescent="0.25">
      <c r="A11" s="461" t="s">
        <v>738</v>
      </c>
      <c r="B11" s="21">
        <v>113</v>
      </c>
      <c r="C11" s="54">
        <v>105</v>
      </c>
      <c r="D11" s="54">
        <v>89</v>
      </c>
      <c r="E11" s="54">
        <v>5</v>
      </c>
      <c r="F11" s="23">
        <v>16</v>
      </c>
      <c r="G11" s="23">
        <v>78</v>
      </c>
      <c r="H11" s="54">
        <v>78</v>
      </c>
      <c r="I11" s="54">
        <v>0</v>
      </c>
      <c r="J11" s="54">
        <v>0</v>
      </c>
      <c r="K11" s="24">
        <v>0.74285714285714288</v>
      </c>
      <c r="L11" s="54">
        <v>77</v>
      </c>
      <c r="M11" s="229">
        <v>0.98717948717948723</v>
      </c>
      <c r="N11" s="21">
        <v>27</v>
      </c>
      <c r="O11" s="26">
        <v>0.25714285714285712</v>
      </c>
      <c r="P11" s="21">
        <v>4</v>
      </c>
      <c r="Q11" s="21">
        <v>2</v>
      </c>
      <c r="R11" s="21">
        <v>0</v>
      </c>
      <c r="S11" s="21">
        <v>0</v>
      </c>
      <c r="T11" s="21">
        <v>0</v>
      </c>
      <c r="U11" s="21">
        <v>7</v>
      </c>
      <c r="V11" s="21">
        <v>0</v>
      </c>
      <c r="W11" s="21">
        <v>14</v>
      </c>
      <c r="X11" s="21">
        <v>105</v>
      </c>
      <c r="Y11" s="28">
        <v>1</v>
      </c>
      <c r="Z11" s="54">
        <v>0</v>
      </c>
      <c r="AA11" s="295">
        <v>0</v>
      </c>
    </row>
    <row r="12" spans="1:27" ht="22.5" x14ac:dyDescent="0.25">
      <c r="A12" s="461" t="s">
        <v>739</v>
      </c>
      <c r="B12" s="21">
        <v>174</v>
      </c>
      <c r="C12" s="54">
        <v>117</v>
      </c>
      <c r="D12" s="54">
        <v>95</v>
      </c>
      <c r="E12" s="54">
        <v>0</v>
      </c>
      <c r="F12" s="23">
        <v>22</v>
      </c>
      <c r="G12" s="23">
        <v>92</v>
      </c>
      <c r="H12" s="54">
        <v>92</v>
      </c>
      <c r="I12" s="54">
        <v>0</v>
      </c>
      <c r="J12" s="54">
        <v>0</v>
      </c>
      <c r="K12" s="24">
        <v>0.78632478632478631</v>
      </c>
      <c r="L12" s="54">
        <v>86</v>
      </c>
      <c r="M12" s="229">
        <v>0.93478260869565222</v>
      </c>
      <c r="N12" s="21">
        <v>24</v>
      </c>
      <c r="O12" s="26">
        <v>0.20512820512820512</v>
      </c>
      <c r="P12" s="21">
        <v>3</v>
      </c>
      <c r="Q12" s="21">
        <v>1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20</v>
      </c>
      <c r="X12" s="21">
        <v>116</v>
      </c>
      <c r="Y12" s="299">
        <v>0.99145299145299148</v>
      </c>
      <c r="Z12" s="54">
        <v>1</v>
      </c>
      <c r="AA12" s="295">
        <v>8.5470085470085479E-3</v>
      </c>
    </row>
    <row r="13" spans="1:27" x14ac:dyDescent="0.25">
      <c r="A13" s="29" t="s">
        <v>65</v>
      </c>
      <c r="B13" s="30">
        <v>2580</v>
      </c>
      <c r="C13" s="289">
        <v>2394</v>
      </c>
      <c r="D13" s="289">
        <v>1999</v>
      </c>
      <c r="E13" s="289">
        <v>152</v>
      </c>
      <c r="F13" s="32">
        <v>395</v>
      </c>
      <c r="G13" s="23">
        <v>1634</v>
      </c>
      <c r="H13" s="289">
        <v>1441</v>
      </c>
      <c r="I13" s="289">
        <v>160</v>
      </c>
      <c r="J13" s="289">
        <v>33</v>
      </c>
      <c r="K13" s="24">
        <v>0.68253968253968256</v>
      </c>
      <c r="L13" s="471">
        <v>1598</v>
      </c>
      <c r="M13" s="229">
        <v>0.97796817625458998</v>
      </c>
      <c r="N13" s="33">
        <v>754</v>
      </c>
      <c r="O13" s="26">
        <v>0.31495405179615704</v>
      </c>
      <c r="P13" s="30">
        <v>190</v>
      </c>
      <c r="Q13" s="30">
        <v>29</v>
      </c>
      <c r="R13" s="30">
        <v>2</v>
      </c>
      <c r="S13" s="30">
        <v>6</v>
      </c>
      <c r="T13" s="30">
        <v>21</v>
      </c>
      <c r="U13" s="30">
        <v>148</v>
      </c>
      <c r="V13" s="30">
        <v>35</v>
      </c>
      <c r="W13" s="30">
        <v>323</v>
      </c>
      <c r="X13" s="27">
        <v>2388</v>
      </c>
      <c r="Y13" s="299">
        <v>0.99749373433583954</v>
      </c>
      <c r="Z13" s="289">
        <v>6</v>
      </c>
      <c r="AA13" s="295">
        <v>2.5062656641604009E-3</v>
      </c>
    </row>
    <row r="14" spans="1:27" ht="22.5" x14ac:dyDescent="0.25">
      <c r="A14" s="460" t="s">
        <v>740</v>
      </c>
      <c r="B14" s="21">
        <v>2293</v>
      </c>
      <c r="C14" s="54">
        <v>2172</v>
      </c>
      <c r="D14" s="54">
        <v>1815</v>
      </c>
      <c r="E14" s="54">
        <v>147</v>
      </c>
      <c r="F14" s="23">
        <v>357</v>
      </c>
      <c r="G14" s="254">
        <v>1464</v>
      </c>
      <c r="H14" s="467">
        <v>1271</v>
      </c>
      <c r="I14" s="467">
        <v>160</v>
      </c>
      <c r="J14" s="54">
        <v>33</v>
      </c>
      <c r="K14" s="24">
        <v>0.67403314917127077</v>
      </c>
      <c r="L14" s="467">
        <v>1435</v>
      </c>
      <c r="M14" s="229">
        <v>0.98019125683060104</v>
      </c>
      <c r="N14" s="33">
        <v>703</v>
      </c>
      <c r="O14" s="26">
        <v>0.32366482504604049</v>
      </c>
      <c r="P14" s="21">
        <v>183</v>
      </c>
      <c r="Q14" s="21">
        <v>26</v>
      </c>
      <c r="R14" s="21">
        <v>2</v>
      </c>
      <c r="S14" s="21">
        <v>6</v>
      </c>
      <c r="T14" s="21">
        <v>21</v>
      </c>
      <c r="U14" s="21">
        <v>141</v>
      </c>
      <c r="V14" s="21">
        <v>35</v>
      </c>
      <c r="W14" s="21">
        <v>289</v>
      </c>
      <c r="X14" s="27">
        <v>2167</v>
      </c>
      <c r="Y14" s="299">
        <v>0.99769797421731121</v>
      </c>
      <c r="Z14" s="54">
        <v>5</v>
      </c>
      <c r="AA14" s="295">
        <v>2.3020257826887663E-3</v>
      </c>
    </row>
    <row r="15" spans="1:27" x14ac:dyDescent="0.25">
      <c r="A15" s="461" t="s">
        <v>742</v>
      </c>
      <c r="B15" s="30">
        <v>174</v>
      </c>
      <c r="C15" s="289">
        <v>117</v>
      </c>
      <c r="D15" s="289">
        <v>95</v>
      </c>
      <c r="E15" s="289">
        <v>0</v>
      </c>
      <c r="F15" s="32">
        <v>22</v>
      </c>
      <c r="G15" s="23">
        <v>92</v>
      </c>
      <c r="H15" s="289">
        <v>92</v>
      </c>
      <c r="I15" s="289">
        <v>0</v>
      </c>
      <c r="J15" s="289">
        <v>0</v>
      </c>
      <c r="K15" s="24">
        <v>0.78632478632478631</v>
      </c>
      <c r="L15" s="289">
        <v>86</v>
      </c>
      <c r="M15" s="229">
        <v>0.93478260869565222</v>
      </c>
      <c r="N15" s="33">
        <v>24</v>
      </c>
      <c r="O15" s="26">
        <v>0.20512820512820512</v>
      </c>
      <c r="P15" s="30">
        <v>3</v>
      </c>
      <c r="Q15" s="30">
        <v>1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20</v>
      </c>
      <c r="X15" s="27">
        <v>116</v>
      </c>
      <c r="Y15" s="299">
        <v>0.99145299145299148</v>
      </c>
      <c r="Z15" s="289">
        <v>1</v>
      </c>
      <c r="AA15" s="295">
        <v>8.5470085470085479E-3</v>
      </c>
    </row>
    <row r="16" spans="1:27" ht="22.5" x14ac:dyDescent="0.25">
      <c r="A16" s="461" t="s">
        <v>743</v>
      </c>
      <c r="B16" s="30">
        <v>170</v>
      </c>
      <c r="C16" s="289">
        <v>141</v>
      </c>
      <c r="D16" s="289">
        <v>86</v>
      </c>
      <c r="E16" s="289">
        <v>4</v>
      </c>
      <c r="F16" s="32">
        <v>55</v>
      </c>
      <c r="G16" s="23">
        <v>76</v>
      </c>
      <c r="H16" s="289">
        <v>76</v>
      </c>
      <c r="I16" s="289">
        <v>0</v>
      </c>
      <c r="J16" s="289">
        <v>0</v>
      </c>
      <c r="K16" s="24">
        <v>0.53900709219858156</v>
      </c>
      <c r="L16" s="289">
        <v>70</v>
      </c>
      <c r="M16" s="229">
        <v>0.92105263157894735</v>
      </c>
      <c r="N16" s="33">
        <v>59</v>
      </c>
      <c r="O16" s="26">
        <v>0.41843971631205673</v>
      </c>
      <c r="P16" s="30">
        <v>6</v>
      </c>
      <c r="Q16" s="30">
        <v>0</v>
      </c>
      <c r="R16" s="30">
        <v>3</v>
      </c>
      <c r="S16" s="30">
        <v>1</v>
      </c>
      <c r="T16" s="30">
        <v>30</v>
      </c>
      <c r="U16" s="30">
        <v>0</v>
      </c>
      <c r="V16" s="30">
        <v>0</v>
      </c>
      <c r="W16" s="30">
        <v>19</v>
      </c>
      <c r="X16" s="27">
        <v>135</v>
      </c>
      <c r="Y16" s="299">
        <v>0.95744680851063835</v>
      </c>
      <c r="Z16" s="289">
        <v>6</v>
      </c>
      <c r="AA16" s="295">
        <v>4.2553191489361701E-2</v>
      </c>
    </row>
    <row r="17" spans="1:27" ht="22.5" x14ac:dyDescent="0.25">
      <c r="A17" s="461" t="s">
        <v>744</v>
      </c>
      <c r="B17" s="21">
        <v>100</v>
      </c>
      <c r="C17" s="54">
        <v>68</v>
      </c>
      <c r="D17" s="54">
        <v>68</v>
      </c>
      <c r="E17" s="54">
        <v>0</v>
      </c>
      <c r="F17" s="23">
        <v>0</v>
      </c>
      <c r="G17" s="23">
        <v>42</v>
      </c>
      <c r="H17" s="54">
        <v>42</v>
      </c>
      <c r="I17" s="54">
        <v>0</v>
      </c>
      <c r="J17" s="54">
        <v>0</v>
      </c>
      <c r="K17" s="24">
        <v>0.61764705882352944</v>
      </c>
      <c r="L17" s="54">
        <v>42</v>
      </c>
      <c r="M17" s="229">
        <v>1</v>
      </c>
      <c r="N17" s="33">
        <v>26</v>
      </c>
      <c r="O17" s="26">
        <v>0.38235294117647056</v>
      </c>
      <c r="P17" s="21">
        <v>0</v>
      </c>
      <c r="Q17" s="21">
        <v>0</v>
      </c>
      <c r="R17" s="21">
        <v>1</v>
      </c>
      <c r="S17" s="21">
        <v>1</v>
      </c>
      <c r="T17" s="21">
        <v>12</v>
      </c>
      <c r="U17" s="21">
        <v>0</v>
      </c>
      <c r="V17" s="21">
        <v>0</v>
      </c>
      <c r="W17" s="21">
        <v>12</v>
      </c>
      <c r="X17" s="27">
        <v>68</v>
      </c>
      <c r="Y17" s="28">
        <v>1</v>
      </c>
      <c r="Z17" s="54">
        <v>0</v>
      </c>
      <c r="AA17" s="295">
        <v>0</v>
      </c>
    </row>
    <row r="18" spans="1:27" ht="22.5" x14ac:dyDescent="0.25">
      <c r="A18" s="541" t="s">
        <v>745</v>
      </c>
      <c r="B18" s="21">
        <v>2293</v>
      </c>
      <c r="C18" s="54">
        <v>2172</v>
      </c>
      <c r="D18" s="54">
        <v>1815</v>
      </c>
      <c r="E18" s="54">
        <v>147</v>
      </c>
      <c r="F18" s="23">
        <v>357</v>
      </c>
      <c r="G18" s="23">
        <v>1464</v>
      </c>
      <c r="H18" s="54">
        <v>1271</v>
      </c>
      <c r="I18" s="54">
        <v>160</v>
      </c>
      <c r="J18" s="54">
        <v>33</v>
      </c>
      <c r="K18" s="24">
        <v>0.67403314917127077</v>
      </c>
      <c r="L18" s="54">
        <v>1435</v>
      </c>
      <c r="M18" s="229">
        <v>0.98019125683060104</v>
      </c>
      <c r="N18" s="33">
        <v>703</v>
      </c>
      <c r="O18" s="26">
        <v>0.32366482504604049</v>
      </c>
      <c r="P18" s="21">
        <v>183</v>
      </c>
      <c r="Q18" s="21">
        <v>26</v>
      </c>
      <c r="R18" s="21">
        <v>2</v>
      </c>
      <c r="S18" s="21">
        <v>6</v>
      </c>
      <c r="T18" s="21">
        <v>21</v>
      </c>
      <c r="U18" s="21">
        <v>141</v>
      </c>
      <c r="V18" s="21">
        <v>35</v>
      </c>
      <c r="W18" s="21">
        <v>289</v>
      </c>
      <c r="X18" s="27">
        <v>2167</v>
      </c>
      <c r="Y18" s="28">
        <v>0.99769797421731121</v>
      </c>
      <c r="Z18" s="54">
        <v>5</v>
      </c>
      <c r="AA18" s="295">
        <v>2.3020257826887663E-3</v>
      </c>
    </row>
    <row r="19" spans="1:27" ht="22.5" x14ac:dyDescent="0.25">
      <c r="A19" s="40" t="s">
        <v>105</v>
      </c>
      <c r="B19" s="41">
        <v>20</v>
      </c>
      <c r="C19" s="61">
        <v>9</v>
      </c>
      <c r="D19" s="62" t="s">
        <v>46</v>
      </c>
      <c r="E19" s="62"/>
      <c r="F19" s="44"/>
      <c r="G19" s="23">
        <v>0</v>
      </c>
      <c r="H19" s="63"/>
      <c r="I19" s="484"/>
      <c r="J19" s="484"/>
      <c r="K19" s="24">
        <v>0</v>
      </c>
      <c r="L19" s="63"/>
      <c r="M19" s="229">
        <v>0</v>
      </c>
      <c r="N19" s="33">
        <v>9</v>
      </c>
      <c r="O19" s="26">
        <v>1</v>
      </c>
      <c r="P19" s="47"/>
      <c r="Q19" s="47"/>
      <c r="R19" s="47"/>
      <c r="S19" s="47"/>
      <c r="T19" s="47"/>
      <c r="U19" s="47">
        <v>9</v>
      </c>
      <c r="V19" s="47"/>
      <c r="W19" s="47"/>
      <c r="X19" s="27">
        <v>9</v>
      </c>
      <c r="Y19" s="28">
        <v>1</v>
      </c>
      <c r="Z19" s="48"/>
      <c r="AA19" s="39"/>
    </row>
    <row r="20" spans="1:27" ht="22.5" x14ac:dyDescent="0.25">
      <c r="A20" s="50" t="s">
        <v>106</v>
      </c>
      <c r="B20" s="41">
        <v>18</v>
      </c>
      <c r="C20" s="61">
        <v>13</v>
      </c>
      <c r="D20" s="62" t="s">
        <v>50</v>
      </c>
      <c r="E20" s="62"/>
      <c r="F20" s="44"/>
      <c r="G20" s="23">
        <v>5</v>
      </c>
      <c r="H20" s="63">
        <v>5</v>
      </c>
      <c r="I20" s="484"/>
      <c r="J20" s="484"/>
      <c r="K20" s="24">
        <v>0.38461538461538464</v>
      </c>
      <c r="L20" s="63">
        <v>5</v>
      </c>
      <c r="M20" s="229">
        <v>1</v>
      </c>
      <c r="N20" s="33">
        <v>8</v>
      </c>
      <c r="O20" s="26">
        <v>0.61538461538461542</v>
      </c>
      <c r="P20" s="47">
        <v>2</v>
      </c>
      <c r="Q20" s="47"/>
      <c r="R20" s="47"/>
      <c r="S20" s="47"/>
      <c r="T20" s="47">
        <v>2</v>
      </c>
      <c r="U20" s="47"/>
      <c r="V20" s="47">
        <v>4</v>
      </c>
      <c r="W20" s="47"/>
      <c r="X20" s="27">
        <v>13</v>
      </c>
      <c r="Y20" s="28">
        <v>1</v>
      </c>
      <c r="Z20" s="48"/>
      <c r="AA20" s="39"/>
    </row>
    <row r="21" spans="1:27" x14ac:dyDescent="0.25">
      <c r="A21" s="50" t="s">
        <v>107</v>
      </c>
      <c r="B21" s="41">
        <v>19</v>
      </c>
      <c r="C21" s="61">
        <v>11</v>
      </c>
      <c r="D21" s="62" t="s">
        <v>48</v>
      </c>
      <c r="E21" s="62" t="s">
        <v>38</v>
      </c>
      <c r="F21" s="44"/>
      <c r="G21" s="23">
        <v>9</v>
      </c>
      <c r="H21" s="63">
        <v>9</v>
      </c>
      <c r="I21" s="484"/>
      <c r="J21" s="484"/>
      <c r="K21" s="24">
        <v>0.81818181818181823</v>
      </c>
      <c r="L21" s="63">
        <v>9</v>
      </c>
      <c r="M21" s="229">
        <v>1</v>
      </c>
      <c r="N21" s="33">
        <v>2</v>
      </c>
      <c r="O21" s="26">
        <v>0.18181818181818182</v>
      </c>
      <c r="P21" s="47">
        <v>1</v>
      </c>
      <c r="Q21" s="47">
        <v>1</v>
      </c>
      <c r="R21" s="47"/>
      <c r="S21" s="47"/>
      <c r="T21" s="47"/>
      <c r="U21" s="47"/>
      <c r="V21" s="47"/>
      <c r="W21" s="47"/>
      <c r="X21" s="27">
        <v>11</v>
      </c>
      <c r="Y21" s="28">
        <v>1</v>
      </c>
      <c r="Z21" s="48"/>
      <c r="AA21" s="39"/>
    </row>
    <row r="22" spans="1:27" x14ac:dyDescent="0.25">
      <c r="A22" s="102" t="s">
        <v>107</v>
      </c>
      <c r="B22" s="41">
        <v>15</v>
      </c>
      <c r="C22" s="61">
        <v>4</v>
      </c>
      <c r="D22" s="57">
        <v>4</v>
      </c>
      <c r="E22" s="57"/>
      <c r="F22" s="55"/>
      <c r="G22" s="23">
        <v>4</v>
      </c>
      <c r="H22" s="57">
        <v>4</v>
      </c>
      <c r="I22" s="57"/>
      <c r="J22" s="57"/>
      <c r="K22" s="24">
        <v>1</v>
      </c>
      <c r="L22" s="57">
        <v>4</v>
      </c>
      <c r="M22" s="229">
        <v>1</v>
      </c>
      <c r="N22" s="33">
        <v>0</v>
      </c>
      <c r="O22" s="26">
        <v>0</v>
      </c>
      <c r="P22" s="41"/>
      <c r="Q22" s="41"/>
      <c r="R22" s="41"/>
      <c r="S22" s="41"/>
      <c r="T22" s="41"/>
      <c r="U22" s="41"/>
      <c r="V22" s="41"/>
      <c r="W22" s="41"/>
      <c r="X22" s="27">
        <v>4</v>
      </c>
      <c r="Y22" s="28">
        <v>1</v>
      </c>
      <c r="Z22" s="57"/>
      <c r="AA22" s="39"/>
    </row>
    <row r="23" spans="1:27" x14ac:dyDescent="0.25">
      <c r="A23" s="106" t="s">
        <v>107</v>
      </c>
      <c r="B23" s="41">
        <v>15</v>
      </c>
      <c r="C23" s="61">
        <v>9</v>
      </c>
      <c r="D23" s="57">
        <v>7</v>
      </c>
      <c r="E23" s="57"/>
      <c r="F23" s="55">
        <v>2</v>
      </c>
      <c r="G23" s="23">
        <v>7</v>
      </c>
      <c r="H23" s="57">
        <v>7</v>
      </c>
      <c r="I23" s="57"/>
      <c r="J23" s="57"/>
      <c r="K23" s="24">
        <v>0.77777777777777779</v>
      </c>
      <c r="L23" s="57">
        <v>7</v>
      </c>
      <c r="M23" s="229">
        <v>1</v>
      </c>
      <c r="N23" s="33">
        <v>2</v>
      </c>
      <c r="O23" s="26">
        <v>0.22222222222222221</v>
      </c>
      <c r="P23" s="41">
        <v>1</v>
      </c>
      <c r="Q23" s="41"/>
      <c r="R23" s="41"/>
      <c r="S23" s="41"/>
      <c r="T23" s="41"/>
      <c r="U23" s="41"/>
      <c r="V23" s="41"/>
      <c r="W23" s="41">
        <v>1</v>
      </c>
      <c r="X23" s="27">
        <v>9</v>
      </c>
      <c r="Y23" s="28">
        <v>1</v>
      </c>
      <c r="Z23" s="57"/>
      <c r="AA23" s="39"/>
    </row>
    <row r="24" spans="1:27" ht="33.75" x14ac:dyDescent="0.25">
      <c r="A24" s="64" t="s">
        <v>108</v>
      </c>
      <c r="B24" s="41">
        <v>25</v>
      </c>
      <c r="C24" s="61">
        <v>22</v>
      </c>
      <c r="D24" s="62" t="s">
        <v>56</v>
      </c>
      <c r="E24" s="62" t="s">
        <v>39</v>
      </c>
      <c r="F24" s="44" t="s">
        <v>40</v>
      </c>
      <c r="G24" s="23">
        <v>2</v>
      </c>
      <c r="H24" s="63">
        <v>2</v>
      </c>
      <c r="I24" s="484"/>
      <c r="J24" s="484"/>
      <c r="K24" s="24">
        <v>9.0909090909090912E-2</v>
      </c>
      <c r="L24" s="63">
        <v>2</v>
      </c>
      <c r="M24" s="229">
        <v>1</v>
      </c>
      <c r="N24" s="33">
        <v>20</v>
      </c>
      <c r="O24" s="26">
        <v>0.90909090909090906</v>
      </c>
      <c r="P24" s="47"/>
      <c r="Q24" s="47">
        <v>1</v>
      </c>
      <c r="R24" s="47"/>
      <c r="S24" s="47">
        <v>1</v>
      </c>
      <c r="T24" s="47"/>
      <c r="U24" s="47">
        <v>14</v>
      </c>
      <c r="V24" s="47"/>
      <c r="W24" s="47">
        <v>4</v>
      </c>
      <c r="X24" s="27">
        <v>22</v>
      </c>
      <c r="Y24" s="28">
        <v>1</v>
      </c>
      <c r="Z24" s="48"/>
      <c r="AA24" s="39"/>
    </row>
    <row r="25" spans="1:27" ht="33.75" x14ac:dyDescent="0.25">
      <c r="A25" s="50" t="s">
        <v>110</v>
      </c>
      <c r="B25" s="41">
        <v>20</v>
      </c>
      <c r="C25" s="61">
        <v>13</v>
      </c>
      <c r="D25" s="62" t="s">
        <v>50</v>
      </c>
      <c r="E25" s="62"/>
      <c r="F25" s="44"/>
      <c r="G25" s="23">
        <v>9</v>
      </c>
      <c r="H25" s="63">
        <v>9</v>
      </c>
      <c r="I25" s="484"/>
      <c r="J25" s="484"/>
      <c r="K25" s="24">
        <v>0.69230769230769229</v>
      </c>
      <c r="L25" s="63">
        <v>9</v>
      </c>
      <c r="M25" s="229">
        <v>1</v>
      </c>
      <c r="N25" s="33">
        <v>4</v>
      </c>
      <c r="O25" s="26">
        <v>0.30769230769230771</v>
      </c>
      <c r="P25" s="47"/>
      <c r="Q25" s="47"/>
      <c r="R25" s="47"/>
      <c r="S25" s="47"/>
      <c r="T25" s="47">
        <v>1</v>
      </c>
      <c r="U25" s="47"/>
      <c r="V25" s="47">
        <v>3</v>
      </c>
      <c r="W25" s="47"/>
      <c r="X25" s="27">
        <v>13</v>
      </c>
      <c r="Y25" s="28">
        <v>1</v>
      </c>
      <c r="Z25" s="48"/>
      <c r="AA25" s="39"/>
    </row>
    <row r="26" spans="1:27" ht="33.75" x14ac:dyDescent="0.25">
      <c r="A26" s="64" t="s">
        <v>109</v>
      </c>
      <c r="B26" s="41">
        <v>20</v>
      </c>
      <c r="C26" s="61">
        <v>15</v>
      </c>
      <c r="D26" s="62" t="s">
        <v>52</v>
      </c>
      <c r="E26" s="62"/>
      <c r="F26" s="44"/>
      <c r="G26" s="23">
        <v>1</v>
      </c>
      <c r="H26" s="63">
        <v>1</v>
      </c>
      <c r="I26" s="484"/>
      <c r="J26" s="484"/>
      <c r="K26" s="24">
        <v>6.6666666666666666E-2</v>
      </c>
      <c r="L26" s="63">
        <v>1</v>
      </c>
      <c r="M26" s="229">
        <v>1</v>
      </c>
      <c r="N26" s="33">
        <v>14</v>
      </c>
      <c r="O26" s="26">
        <v>0.93333333333333335</v>
      </c>
      <c r="P26" s="47"/>
      <c r="Q26" s="47">
        <v>1</v>
      </c>
      <c r="R26" s="47"/>
      <c r="S26" s="47"/>
      <c r="T26" s="47"/>
      <c r="U26" s="47">
        <v>12</v>
      </c>
      <c r="V26" s="47"/>
      <c r="W26" s="47">
        <v>1</v>
      </c>
      <c r="X26" s="27">
        <v>15</v>
      </c>
      <c r="Y26" s="28">
        <v>1</v>
      </c>
      <c r="Z26" s="48"/>
      <c r="AA26" s="39"/>
    </row>
    <row r="27" spans="1:27" ht="33.75" x14ac:dyDescent="0.25">
      <c r="A27" s="281" t="s">
        <v>196</v>
      </c>
      <c r="B27" s="41">
        <v>10</v>
      </c>
      <c r="C27" s="61">
        <v>8</v>
      </c>
      <c r="D27" s="57">
        <v>7</v>
      </c>
      <c r="E27" s="57"/>
      <c r="F27" s="55">
        <v>1</v>
      </c>
      <c r="G27" s="23">
        <v>7</v>
      </c>
      <c r="H27" s="57">
        <v>7</v>
      </c>
      <c r="I27" s="57"/>
      <c r="J27" s="57"/>
      <c r="K27" s="24">
        <v>0.875</v>
      </c>
      <c r="L27" s="57">
        <v>6</v>
      </c>
      <c r="M27" s="229">
        <v>0.8571428571428571</v>
      </c>
      <c r="N27" s="33">
        <v>1</v>
      </c>
      <c r="O27" s="26">
        <v>0.125</v>
      </c>
      <c r="P27" s="41">
        <v>1</v>
      </c>
      <c r="Q27" s="41"/>
      <c r="R27" s="41"/>
      <c r="S27" s="41"/>
      <c r="T27" s="41"/>
      <c r="U27" s="41"/>
      <c r="V27" s="41"/>
      <c r="W27" s="41"/>
      <c r="X27" s="27">
        <v>8</v>
      </c>
      <c r="Y27" s="28">
        <v>1</v>
      </c>
      <c r="Z27" s="57"/>
      <c r="AA27" s="39"/>
    </row>
    <row r="28" spans="1:27" ht="33.75" x14ac:dyDescent="0.25">
      <c r="A28" s="50" t="s">
        <v>111</v>
      </c>
      <c r="B28" s="41">
        <v>18</v>
      </c>
      <c r="C28" s="61">
        <v>5</v>
      </c>
      <c r="D28" s="62" t="s">
        <v>42</v>
      </c>
      <c r="E28" s="62"/>
      <c r="F28" s="44"/>
      <c r="G28" s="23">
        <v>4</v>
      </c>
      <c r="H28" s="63">
        <v>4</v>
      </c>
      <c r="I28" s="484"/>
      <c r="J28" s="484"/>
      <c r="K28" s="24">
        <v>0.8</v>
      </c>
      <c r="L28" s="63">
        <v>4</v>
      </c>
      <c r="M28" s="229">
        <v>1</v>
      </c>
      <c r="N28" s="33">
        <v>1</v>
      </c>
      <c r="O28" s="26">
        <v>0.2</v>
      </c>
      <c r="P28" s="47"/>
      <c r="Q28" s="47">
        <v>1</v>
      </c>
      <c r="R28" s="47"/>
      <c r="S28" s="47"/>
      <c r="T28" s="47"/>
      <c r="U28" s="47"/>
      <c r="V28" s="47"/>
      <c r="W28" s="47"/>
      <c r="X28" s="27">
        <v>5</v>
      </c>
      <c r="Y28" s="28">
        <v>1</v>
      </c>
      <c r="Z28" s="48"/>
      <c r="AA28" s="39"/>
    </row>
    <row r="29" spans="1:27" x14ac:dyDescent="0.25">
      <c r="A29" s="70" t="s">
        <v>171</v>
      </c>
      <c r="B29" s="41">
        <v>50</v>
      </c>
      <c r="C29" s="61">
        <v>32</v>
      </c>
      <c r="D29" s="62" t="s">
        <v>172</v>
      </c>
      <c r="E29" s="62" t="s">
        <v>38</v>
      </c>
      <c r="F29" s="44"/>
      <c r="G29" s="23">
        <v>17</v>
      </c>
      <c r="H29" s="63">
        <v>17</v>
      </c>
      <c r="I29" s="484"/>
      <c r="J29" s="484"/>
      <c r="K29" s="24">
        <v>0.53125</v>
      </c>
      <c r="L29" s="63">
        <v>17</v>
      </c>
      <c r="M29" s="229">
        <v>1</v>
      </c>
      <c r="N29" s="33">
        <v>15</v>
      </c>
      <c r="O29" s="26">
        <v>0.46875</v>
      </c>
      <c r="P29" s="47">
        <v>2</v>
      </c>
      <c r="Q29" s="47"/>
      <c r="R29" s="47"/>
      <c r="S29" s="47"/>
      <c r="T29" s="47"/>
      <c r="U29" s="47">
        <v>2</v>
      </c>
      <c r="V29" s="47">
        <v>3</v>
      </c>
      <c r="W29" s="47">
        <v>8</v>
      </c>
      <c r="X29" s="27">
        <v>32</v>
      </c>
      <c r="Y29" s="28">
        <v>1</v>
      </c>
      <c r="Z29" s="90"/>
      <c r="AA29" s="39"/>
    </row>
    <row r="30" spans="1:27" ht="22.5" x14ac:dyDescent="0.25">
      <c r="A30" s="70" t="s">
        <v>173</v>
      </c>
      <c r="B30" s="41">
        <v>25</v>
      </c>
      <c r="C30" s="61">
        <v>20</v>
      </c>
      <c r="D30" s="62" t="s">
        <v>57</v>
      </c>
      <c r="E30" s="62" t="s">
        <v>38</v>
      </c>
      <c r="F30" s="44"/>
      <c r="G30" s="23">
        <v>6</v>
      </c>
      <c r="H30" s="63">
        <v>6</v>
      </c>
      <c r="I30" s="484"/>
      <c r="J30" s="484"/>
      <c r="K30" s="24">
        <v>0.3</v>
      </c>
      <c r="L30" s="63">
        <v>6</v>
      </c>
      <c r="M30" s="229">
        <v>1</v>
      </c>
      <c r="N30" s="33">
        <v>13</v>
      </c>
      <c r="O30" s="26">
        <v>0.65</v>
      </c>
      <c r="P30" s="47">
        <v>2</v>
      </c>
      <c r="Q30" s="47"/>
      <c r="R30" s="47"/>
      <c r="S30" s="47"/>
      <c r="T30" s="47"/>
      <c r="U30" s="47">
        <v>2</v>
      </c>
      <c r="V30" s="47">
        <v>1</v>
      </c>
      <c r="W30" s="47">
        <v>8</v>
      </c>
      <c r="X30" s="27">
        <v>19</v>
      </c>
      <c r="Y30" s="299">
        <v>0.95</v>
      </c>
      <c r="Z30" s="90">
        <v>1</v>
      </c>
      <c r="AA30" s="477">
        <v>0.05</v>
      </c>
    </row>
    <row r="31" spans="1:27" x14ac:dyDescent="0.25">
      <c r="A31" s="50" t="s">
        <v>78</v>
      </c>
      <c r="B31" s="41">
        <v>25</v>
      </c>
      <c r="C31" s="61">
        <v>22</v>
      </c>
      <c r="D31" s="62" t="s">
        <v>59</v>
      </c>
      <c r="E31" s="62"/>
      <c r="F31" s="44"/>
      <c r="G31" s="23">
        <v>12</v>
      </c>
      <c r="H31" s="63">
        <v>12</v>
      </c>
      <c r="I31" s="61"/>
      <c r="J31" s="61"/>
      <c r="K31" s="24">
        <v>0.54545454545454541</v>
      </c>
      <c r="L31" s="46">
        <v>11</v>
      </c>
      <c r="M31" s="229">
        <v>0.91666666666666663</v>
      </c>
      <c r="N31" s="33">
        <v>10</v>
      </c>
      <c r="O31" s="26">
        <v>0.45454545454545453</v>
      </c>
      <c r="P31" s="47">
        <v>5</v>
      </c>
      <c r="Q31" s="47"/>
      <c r="R31" s="47"/>
      <c r="S31" s="47"/>
      <c r="T31" s="47"/>
      <c r="U31" s="47">
        <v>1</v>
      </c>
      <c r="V31" s="53">
        <v>4</v>
      </c>
      <c r="W31" s="47"/>
      <c r="X31" s="27">
        <v>22</v>
      </c>
      <c r="Y31" s="28">
        <v>1</v>
      </c>
      <c r="Z31" s="48"/>
      <c r="AA31" s="39"/>
    </row>
    <row r="32" spans="1:27" x14ac:dyDescent="0.25">
      <c r="A32" s="50" t="s">
        <v>79</v>
      </c>
      <c r="B32" s="41">
        <v>35</v>
      </c>
      <c r="C32" s="61">
        <v>15</v>
      </c>
      <c r="D32" s="62" t="s">
        <v>52</v>
      </c>
      <c r="E32" s="62" t="s">
        <v>38</v>
      </c>
      <c r="F32" s="44"/>
      <c r="G32" s="23">
        <v>9</v>
      </c>
      <c r="H32" s="63">
        <v>9</v>
      </c>
      <c r="I32" s="61"/>
      <c r="J32" s="61"/>
      <c r="K32" s="24">
        <v>0.6</v>
      </c>
      <c r="L32" s="46">
        <v>6</v>
      </c>
      <c r="M32" s="229">
        <v>0.66666666666666663</v>
      </c>
      <c r="N32" s="33">
        <v>6</v>
      </c>
      <c r="O32" s="26">
        <v>0.4</v>
      </c>
      <c r="P32" s="47">
        <v>2</v>
      </c>
      <c r="Q32" s="47"/>
      <c r="R32" s="47"/>
      <c r="S32" s="47"/>
      <c r="T32" s="47"/>
      <c r="U32" s="47">
        <v>3</v>
      </c>
      <c r="V32" s="53"/>
      <c r="W32" s="47">
        <v>1</v>
      </c>
      <c r="X32" s="27">
        <v>15</v>
      </c>
      <c r="Y32" s="28">
        <v>1</v>
      </c>
      <c r="Z32" s="48"/>
      <c r="AA32" s="39"/>
    </row>
    <row r="33" spans="1:27" x14ac:dyDescent="0.25">
      <c r="A33" s="50" t="s">
        <v>80</v>
      </c>
      <c r="B33" s="41">
        <v>29</v>
      </c>
      <c r="C33" s="61">
        <v>11</v>
      </c>
      <c r="D33" s="62" t="s">
        <v>48</v>
      </c>
      <c r="E33" s="62" t="s">
        <v>39</v>
      </c>
      <c r="F33" s="44"/>
      <c r="G33" s="23">
        <v>6</v>
      </c>
      <c r="H33" s="63">
        <v>6</v>
      </c>
      <c r="I33" s="61"/>
      <c r="J33" s="61"/>
      <c r="K33" s="24">
        <v>0.54545454545454541</v>
      </c>
      <c r="L33" s="46">
        <v>6</v>
      </c>
      <c r="M33" s="229">
        <v>1</v>
      </c>
      <c r="N33" s="33">
        <v>5</v>
      </c>
      <c r="O33" s="26">
        <v>0.45454545454545453</v>
      </c>
      <c r="P33" s="47">
        <v>1</v>
      </c>
      <c r="Q33" s="47"/>
      <c r="R33" s="47"/>
      <c r="S33" s="47"/>
      <c r="T33" s="47"/>
      <c r="U33" s="47">
        <v>2</v>
      </c>
      <c r="V33" s="53">
        <v>1</v>
      </c>
      <c r="W33" s="47">
        <v>1</v>
      </c>
      <c r="X33" s="27">
        <v>11</v>
      </c>
      <c r="Y33" s="28">
        <v>1</v>
      </c>
      <c r="Z33" s="48"/>
      <c r="AA33" s="39"/>
    </row>
    <row r="34" spans="1:27" ht="22.5" x14ac:dyDescent="0.25">
      <c r="A34" s="50" t="s">
        <v>81</v>
      </c>
      <c r="B34" s="41">
        <v>21</v>
      </c>
      <c r="C34" s="61">
        <v>24</v>
      </c>
      <c r="D34" s="62" t="s">
        <v>60</v>
      </c>
      <c r="E34" s="62"/>
      <c r="F34" s="44" t="s">
        <v>38</v>
      </c>
      <c r="G34" s="23">
        <v>6</v>
      </c>
      <c r="H34" s="63">
        <v>6</v>
      </c>
      <c r="I34" s="61"/>
      <c r="J34" s="61"/>
      <c r="K34" s="24">
        <v>0.25</v>
      </c>
      <c r="L34" s="46">
        <v>5</v>
      </c>
      <c r="M34" s="229">
        <v>0.83333333333333337</v>
      </c>
      <c r="N34" s="33">
        <v>18</v>
      </c>
      <c r="O34" s="26">
        <v>0.75</v>
      </c>
      <c r="P34" s="47">
        <v>4</v>
      </c>
      <c r="Q34" s="47"/>
      <c r="R34" s="47"/>
      <c r="S34" s="47"/>
      <c r="T34" s="47"/>
      <c r="U34" s="47">
        <v>5</v>
      </c>
      <c r="V34" s="53">
        <v>3</v>
      </c>
      <c r="W34" s="47">
        <v>6</v>
      </c>
      <c r="X34" s="27">
        <v>24</v>
      </c>
      <c r="Y34" s="28">
        <v>1</v>
      </c>
      <c r="Z34" s="48"/>
      <c r="AA34" s="39"/>
    </row>
    <row r="35" spans="1:27" x14ac:dyDescent="0.25">
      <c r="A35" s="70" t="s">
        <v>118</v>
      </c>
      <c r="B35" s="41">
        <v>33</v>
      </c>
      <c r="C35" s="61">
        <v>31</v>
      </c>
      <c r="D35" s="62" t="s">
        <v>119</v>
      </c>
      <c r="E35" s="62" t="s">
        <v>40</v>
      </c>
      <c r="F35" s="44" t="s">
        <v>38</v>
      </c>
      <c r="G35" s="23">
        <v>19</v>
      </c>
      <c r="H35" s="63">
        <v>19</v>
      </c>
      <c r="I35" s="484"/>
      <c r="J35" s="484"/>
      <c r="K35" s="24">
        <v>0.61290322580645162</v>
      </c>
      <c r="L35" s="46">
        <v>17</v>
      </c>
      <c r="M35" s="229">
        <v>0.89473684210526316</v>
      </c>
      <c r="N35" s="33">
        <v>12</v>
      </c>
      <c r="O35" s="26">
        <v>0.38709677419354838</v>
      </c>
      <c r="P35" s="47">
        <v>6</v>
      </c>
      <c r="Q35" s="47">
        <v>1</v>
      </c>
      <c r="R35" s="47"/>
      <c r="S35" s="47"/>
      <c r="T35" s="47"/>
      <c r="U35" s="47">
        <v>3</v>
      </c>
      <c r="V35" s="47"/>
      <c r="W35" s="47">
        <v>2</v>
      </c>
      <c r="X35" s="27">
        <v>31</v>
      </c>
      <c r="Y35" s="28">
        <v>1</v>
      </c>
      <c r="Z35" s="48"/>
      <c r="AA35" s="39"/>
    </row>
    <row r="36" spans="1:27" x14ac:dyDescent="0.25">
      <c r="A36" s="64" t="s">
        <v>132</v>
      </c>
      <c r="B36" s="41">
        <v>41</v>
      </c>
      <c r="C36" s="61">
        <v>47</v>
      </c>
      <c r="D36" s="62" t="s">
        <v>133</v>
      </c>
      <c r="E36" s="62" t="s">
        <v>41</v>
      </c>
      <c r="F36" s="44" t="s">
        <v>45</v>
      </c>
      <c r="G36" s="23">
        <v>36</v>
      </c>
      <c r="H36" s="63">
        <v>36</v>
      </c>
      <c r="I36" s="484"/>
      <c r="J36" s="484"/>
      <c r="K36" s="24">
        <v>0.76595744680851063</v>
      </c>
      <c r="L36" s="46">
        <v>35</v>
      </c>
      <c r="M36" s="229">
        <v>0.97222222222222221</v>
      </c>
      <c r="N36" s="33">
        <v>11</v>
      </c>
      <c r="O36" s="26">
        <v>0.23404255319148937</v>
      </c>
      <c r="P36" s="47">
        <v>3</v>
      </c>
      <c r="Q36" s="47"/>
      <c r="R36" s="47"/>
      <c r="S36" s="47"/>
      <c r="T36" s="47"/>
      <c r="U36" s="47">
        <v>1</v>
      </c>
      <c r="V36" s="47"/>
      <c r="W36" s="47">
        <v>7</v>
      </c>
      <c r="X36" s="27">
        <v>47</v>
      </c>
      <c r="Y36" s="28">
        <v>1</v>
      </c>
      <c r="Z36" s="48"/>
      <c r="AA36" s="39"/>
    </row>
    <row r="37" spans="1:27" ht="22.5" x14ac:dyDescent="0.25">
      <c r="A37" s="70" t="s">
        <v>192</v>
      </c>
      <c r="B37" s="41">
        <v>35</v>
      </c>
      <c r="C37" s="61">
        <v>94</v>
      </c>
      <c r="D37" s="62" t="s">
        <v>193</v>
      </c>
      <c r="E37" s="62" t="s">
        <v>41</v>
      </c>
      <c r="F37" s="44" t="s">
        <v>194</v>
      </c>
      <c r="G37" s="23">
        <v>66</v>
      </c>
      <c r="H37" s="63">
        <v>66</v>
      </c>
      <c r="I37" s="484"/>
      <c r="J37" s="484"/>
      <c r="K37" s="24">
        <v>0.7021276595744681</v>
      </c>
      <c r="L37" s="46">
        <v>66</v>
      </c>
      <c r="M37" s="229">
        <v>1</v>
      </c>
      <c r="N37" s="33">
        <v>28</v>
      </c>
      <c r="O37" s="26">
        <v>0.2978723404255319</v>
      </c>
      <c r="P37" s="47">
        <v>11</v>
      </c>
      <c r="Q37" s="47"/>
      <c r="R37" s="47">
        <v>1</v>
      </c>
      <c r="S37" s="47"/>
      <c r="T37" s="47">
        <v>1</v>
      </c>
      <c r="U37" s="47"/>
      <c r="V37" s="47"/>
      <c r="W37" s="47">
        <v>15</v>
      </c>
      <c r="X37" s="27">
        <v>94</v>
      </c>
      <c r="Y37" s="28">
        <v>1</v>
      </c>
      <c r="Z37" s="48"/>
      <c r="AA37" s="39"/>
    </row>
    <row r="38" spans="1:27" x14ac:dyDescent="0.25">
      <c r="A38" s="85" t="s">
        <v>166</v>
      </c>
      <c r="B38" s="41">
        <v>14</v>
      </c>
      <c r="C38" s="61">
        <v>26</v>
      </c>
      <c r="D38" s="81" t="s">
        <v>57</v>
      </c>
      <c r="E38" s="81" t="s">
        <v>40</v>
      </c>
      <c r="F38" s="82" t="s">
        <v>43</v>
      </c>
      <c r="G38" s="23">
        <v>20</v>
      </c>
      <c r="H38" s="423">
        <v>20</v>
      </c>
      <c r="I38" s="484"/>
      <c r="J38" s="484"/>
      <c r="K38" s="24">
        <v>0.76923076923076927</v>
      </c>
      <c r="L38" s="84">
        <v>20</v>
      </c>
      <c r="M38" s="229">
        <v>1</v>
      </c>
      <c r="N38" s="33">
        <v>6</v>
      </c>
      <c r="O38" s="26">
        <v>0.23076923076923078</v>
      </c>
      <c r="P38" s="47">
        <v>6</v>
      </c>
      <c r="Q38" s="47"/>
      <c r="R38" s="47"/>
      <c r="S38" s="47"/>
      <c r="T38" s="47"/>
      <c r="U38" s="47"/>
      <c r="V38" s="47"/>
      <c r="W38" s="47"/>
      <c r="X38" s="27">
        <v>26</v>
      </c>
      <c r="Y38" s="28">
        <v>1</v>
      </c>
      <c r="Z38" s="48"/>
      <c r="AA38" s="39"/>
    </row>
    <row r="39" spans="1:27" ht="23.25" x14ac:dyDescent="0.25">
      <c r="A39" s="85" t="s">
        <v>167</v>
      </c>
      <c r="B39" s="41">
        <v>3</v>
      </c>
      <c r="C39" s="61">
        <v>26</v>
      </c>
      <c r="D39" s="81" t="s">
        <v>40</v>
      </c>
      <c r="E39" s="81"/>
      <c r="F39" s="82" t="s">
        <v>60</v>
      </c>
      <c r="G39" s="23">
        <v>23</v>
      </c>
      <c r="H39" s="423">
        <v>23</v>
      </c>
      <c r="I39" s="484"/>
      <c r="J39" s="484"/>
      <c r="K39" s="24">
        <v>0.88461538461538458</v>
      </c>
      <c r="L39" s="84">
        <v>23</v>
      </c>
      <c r="M39" s="229">
        <v>1</v>
      </c>
      <c r="N39" s="33">
        <v>3</v>
      </c>
      <c r="O39" s="26">
        <v>0.11538461538461539</v>
      </c>
      <c r="P39" s="47">
        <v>2</v>
      </c>
      <c r="Q39" s="47"/>
      <c r="R39" s="47"/>
      <c r="S39" s="47"/>
      <c r="T39" s="47">
        <v>1</v>
      </c>
      <c r="U39" s="47"/>
      <c r="V39" s="47"/>
      <c r="W39" s="47"/>
      <c r="X39" s="27">
        <v>26</v>
      </c>
      <c r="Y39" s="28">
        <v>1</v>
      </c>
      <c r="Z39" s="48"/>
      <c r="AA39" s="39"/>
    </row>
    <row r="40" spans="1:27" ht="22.5" x14ac:dyDescent="0.25">
      <c r="A40" s="50" t="s">
        <v>99</v>
      </c>
      <c r="B40" s="41">
        <v>45</v>
      </c>
      <c r="C40" s="61">
        <v>44</v>
      </c>
      <c r="D40" s="57">
        <v>33</v>
      </c>
      <c r="E40" s="57">
        <v>4</v>
      </c>
      <c r="F40" s="55">
        <v>11</v>
      </c>
      <c r="G40" s="23">
        <v>23</v>
      </c>
      <c r="H40" s="57">
        <v>23</v>
      </c>
      <c r="I40" s="57"/>
      <c r="J40" s="57"/>
      <c r="K40" s="24">
        <v>0.52272727272727271</v>
      </c>
      <c r="L40" s="57">
        <v>22</v>
      </c>
      <c r="M40" s="229">
        <v>0.95652173913043481</v>
      </c>
      <c r="N40" s="33">
        <v>20</v>
      </c>
      <c r="O40" s="26">
        <v>0.45454545454545453</v>
      </c>
      <c r="P40" s="41">
        <v>3</v>
      </c>
      <c r="Q40" s="41">
        <v>1</v>
      </c>
      <c r="R40" s="41"/>
      <c r="S40" s="41">
        <v>1</v>
      </c>
      <c r="T40" s="41">
        <v>4</v>
      </c>
      <c r="U40" s="41">
        <v>8</v>
      </c>
      <c r="V40" s="41"/>
      <c r="W40" s="41">
        <v>3</v>
      </c>
      <c r="X40" s="27">
        <v>43</v>
      </c>
      <c r="Y40" s="299">
        <v>0.97727272727272729</v>
      </c>
      <c r="Z40" s="57">
        <v>1</v>
      </c>
      <c r="AA40" s="474">
        <v>2.2727272727272728E-2</v>
      </c>
    </row>
    <row r="41" spans="1:27" ht="22.5" x14ac:dyDescent="0.25">
      <c r="A41" s="281" t="s">
        <v>197</v>
      </c>
      <c r="B41" s="41">
        <v>10</v>
      </c>
      <c r="C41" s="61">
        <v>3</v>
      </c>
      <c r="D41" s="57">
        <v>3</v>
      </c>
      <c r="E41" s="57"/>
      <c r="F41" s="55"/>
      <c r="G41" s="23">
        <v>1</v>
      </c>
      <c r="H41" s="57">
        <v>1</v>
      </c>
      <c r="I41" s="57"/>
      <c r="J41" s="57"/>
      <c r="K41" s="24">
        <v>0.33333333333333331</v>
      </c>
      <c r="L41" s="57">
        <v>1</v>
      </c>
      <c r="M41" s="229">
        <v>1</v>
      </c>
      <c r="N41" s="33">
        <v>2</v>
      </c>
      <c r="O41" s="26">
        <v>0.66666666666666663</v>
      </c>
      <c r="P41" s="41"/>
      <c r="Q41" s="41">
        <v>1</v>
      </c>
      <c r="R41" s="41"/>
      <c r="S41" s="41"/>
      <c r="T41" s="41"/>
      <c r="U41" s="41"/>
      <c r="V41" s="41"/>
      <c r="W41" s="41">
        <v>1</v>
      </c>
      <c r="X41" s="27">
        <v>3</v>
      </c>
      <c r="Y41" s="28">
        <v>1</v>
      </c>
      <c r="Z41" s="57"/>
      <c r="AA41" s="39"/>
    </row>
    <row r="42" spans="1:27" ht="22.5" x14ac:dyDescent="0.25">
      <c r="A42" s="50" t="s">
        <v>101</v>
      </c>
      <c r="B42" s="41">
        <v>15</v>
      </c>
      <c r="C42" s="61">
        <v>7</v>
      </c>
      <c r="D42" s="57">
        <v>7</v>
      </c>
      <c r="E42" s="57"/>
      <c r="F42" s="55"/>
      <c r="G42" s="23">
        <v>6</v>
      </c>
      <c r="H42" s="57">
        <v>6</v>
      </c>
      <c r="I42" s="57"/>
      <c r="J42" s="57"/>
      <c r="K42" s="24">
        <v>0.8571428571428571</v>
      </c>
      <c r="L42" s="57">
        <v>6</v>
      </c>
      <c r="M42" s="229">
        <v>1</v>
      </c>
      <c r="N42" s="33">
        <v>1</v>
      </c>
      <c r="O42" s="26">
        <v>0.14285714285714285</v>
      </c>
      <c r="P42" s="41"/>
      <c r="Q42" s="41"/>
      <c r="R42" s="41"/>
      <c r="S42" s="41"/>
      <c r="T42" s="41"/>
      <c r="U42" s="41">
        <v>1</v>
      </c>
      <c r="V42" s="41"/>
      <c r="W42" s="41"/>
      <c r="X42" s="27">
        <v>7</v>
      </c>
      <c r="Y42" s="28">
        <v>1</v>
      </c>
      <c r="Z42" s="57"/>
      <c r="AA42" s="39"/>
    </row>
    <row r="43" spans="1:27" ht="22.5" x14ac:dyDescent="0.25">
      <c r="A43" s="281" t="s">
        <v>198</v>
      </c>
      <c r="B43" s="41">
        <v>10</v>
      </c>
      <c r="C43" s="61">
        <v>7</v>
      </c>
      <c r="D43" s="57">
        <v>6</v>
      </c>
      <c r="E43" s="57"/>
      <c r="F43" s="55">
        <v>1</v>
      </c>
      <c r="G43" s="23">
        <v>7</v>
      </c>
      <c r="H43" s="57">
        <v>7</v>
      </c>
      <c r="I43" s="57"/>
      <c r="J43" s="57"/>
      <c r="K43" s="24">
        <v>1</v>
      </c>
      <c r="L43" s="57">
        <v>7</v>
      </c>
      <c r="M43" s="229">
        <v>1</v>
      </c>
      <c r="N43" s="33">
        <v>0</v>
      </c>
      <c r="O43" s="26">
        <v>0</v>
      </c>
      <c r="P43" s="41"/>
      <c r="Q43" s="41"/>
      <c r="R43" s="41"/>
      <c r="S43" s="41"/>
      <c r="T43" s="41"/>
      <c r="U43" s="41"/>
      <c r="V43" s="41"/>
      <c r="W43" s="41"/>
      <c r="X43" s="27">
        <v>7</v>
      </c>
      <c r="Y43" s="28">
        <v>1</v>
      </c>
      <c r="Z43" s="57"/>
      <c r="AA43" s="39"/>
    </row>
    <row r="44" spans="1:27" x14ac:dyDescent="0.25">
      <c r="A44" s="58" t="s">
        <v>142</v>
      </c>
      <c r="B44" s="41">
        <v>71</v>
      </c>
      <c r="C44" s="61">
        <v>61</v>
      </c>
      <c r="D44" s="62" t="s">
        <v>143</v>
      </c>
      <c r="E44" s="62" t="s">
        <v>39</v>
      </c>
      <c r="F44" s="44" t="s">
        <v>39</v>
      </c>
      <c r="G44" s="23">
        <v>32</v>
      </c>
      <c r="H44" s="63">
        <v>32</v>
      </c>
      <c r="I44" s="484"/>
      <c r="J44" s="484"/>
      <c r="K44" s="24">
        <v>0.52459016393442626</v>
      </c>
      <c r="L44" s="46">
        <v>31</v>
      </c>
      <c r="M44" s="229">
        <v>0.96875</v>
      </c>
      <c r="N44" s="33">
        <v>29</v>
      </c>
      <c r="O44" s="26">
        <v>0.47540983606557374</v>
      </c>
      <c r="P44" s="47">
        <v>12</v>
      </c>
      <c r="Q44" s="47">
        <v>1</v>
      </c>
      <c r="R44" s="47"/>
      <c r="S44" s="47"/>
      <c r="T44" s="47"/>
      <c r="U44" s="47">
        <v>13</v>
      </c>
      <c r="V44" s="47">
        <v>1</v>
      </c>
      <c r="W44" s="47">
        <v>2</v>
      </c>
      <c r="X44" s="27">
        <v>61</v>
      </c>
      <c r="Y44" s="28">
        <v>1</v>
      </c>
      <c r="Z44" s="48"/>
      <c r="AA44" s="39"/>
    </row>
    <row r="45" spans="1:27" x14ac:dyDescent="0.25">
      <c r="A45" s="85" t="s">
        <v>142</v>
      </c>
      <c r="B45" s="41">
        <v>61</v>
      </c>
      <c r="C45" s="61">
        <v>51</v>
      </c>
      <c r="D45" s="81" t="s">
        <v>168</v>
      </c>
      <c r="E45" s="81" t="s">
        <v>38</v>
      </c>
      <c r="F45" s="82" t="s">
        <v>47</v>
      </c>
      <c r="G45" s="23">
        <v>34</v>
      </c>
      <c r="H45" s="423">
        <v>34</v>
      </c>
      <c r="I45" s="484"/>
      <c r="J45" s="484"/>
      <c r="K45" s="24">
        <v>0.66666666666666663</v>
      </c>
      <c r="L45" s="84">
        <v>34</v>
      </c>
      <c r="M45" s="229">
        <v>1</v>
      </c>
      <c r="N45" s="33">
        <v>17</v>
      </c>
      <c r="O45" s="26">
        <v>0.33333333333333331</v>
      </c>
      <c r="P45" s="47">
        <v>9</v>
      </c>
      <c r="Q45" s="47">
        <v>1</v>
      </c>
      <c r="R45" s="47"/>
      <c r="S45" s="47"/>
      <c r="T45" s="47"/>
      <c r="U45" s="47">
        <v>4</v>
      </c>
      <c r="V45" s="47">
        <v>3</v>
      </c>
      <c r="W45" s="47"/>
      <c r="X45" s="27">
        <v>51</v>
      </c>
      <c r="Y45" s="28">
        <v>1</v>
      </c>
      <c r="Z45" s="48"/>
      <c r="AA45" s="39"/>
    </row>
    <row r="46" spans="1:27" x14ac:dyDescent="0.25">
      <c r="A46" s="106" t="s">
        <v>142</v>
      </c>
      <c r="B46" s="41">
        <v>8</v>
      </c>
      <c r="C46" s="61">
        <v>15</v>
      </c>
      <c r="D46" s="57">
        <v>12</v>
      </c>
      <c r="E46" s="57"/>
      <c r="F46" s="55">
        <v>3</v>
      </c>
      <c r="G46" s="23">
        <v>11</v>
      </c>
      <c r="H46" s="57">
        <v>11</v>
      </c>
      <c r="I46" s="57"/>
      <c r="J46" s="57"/>
      <c r="K46" s="24">
        <v>0.73333333333333328</v>
      </c>
      <c r="L46" s="57">
        <v>11</v>
      </c>
      <c r="M46" s="229">
        <v>1</v>
      </c>
      <c r="N46" s="33">
        <v>4</v>
      </c>
      <c r="O46" s="26">
        <v>0.26666666666666666</v>
      </c>
      <c r="P46" s="41">
        <v>1</v>
      </c>
      <c r="Q46" s="41">
        <v>2</v>
      </c>
      <c r="R46" s="41"/>
      <c r="S46" s="41"/>
      <c r="T46" s="41"/>
      <c r="U46" s="41">
        <v>1</v>
      </c>
      <c r="V46" s="41"/>
      <c r="W46" s="41"/>
      <c r="X46" s="27">
        <v>15</v>
      </c>
      <c r="Y46" s="28">
        <v>1</v>
      </c>
      <c r="Z46" s="57"/>
      <c r="AA46" s="39"/>
    </row>
    <row r="47" spans="1:27" ht="22.5" x14ac:dyDescent="0.25">
      <c r="A47" s="50" t="s">
        <v>102</v>
      </c>
      <c r="B47" s="41">
        <v>15</v>
      </c>
      <c r="C47" s="61">
        <v>14</v>
      </c>
      <c r="D47" s="57">
        <v>11</v>
      </c>
      <c r="E47" s="57"/>
      <c r="F47" s="55">
        <v>3</v>
      </c>
      <c r="G47" s="23">
        <v>5</v>
      </c>
      <c r="H47" s="57">
        <v>5</v>
      </c>
      <c r="I47" s="57"/>
      <c r="J47" s="57"/>
      <c r="K47" s="24">
        <v>0.35714285714285715</v>
      </c>
      <c r="L47" s="57">
        <v>5</v>
      </c>
      <c r="M47" s="229">
        <v>1</v>
      </c>
      <c r="N47" s="33">
        <v>9</v>
      </c>
      <c r="O47" s="26">
        <v>0.6428571428571429</v>
      </c>
      <c r="P47" s="41">
        <v>2</v>
      </c>
      <c r="Q47" s="41">
        <v>1</v>
      </c>
      <c r="R47" s="41"/>
      <c r="S47" s="41"/>
      <c r="T47" s="41">
        <v>3</v>
      </c>
      <c r="U47" s="41">
        <v>3</v>
      </c>
      <c r="V47" s="41"/>
      <c r="W47" s="41"/>
      <c r="X47" s="27">
        <v>14</v>
      </c>
      <c r="Y47" s="28">
        <v>1</v>
      </c>
      <c r="Z47" s="57"/>
      <c r="AA47" s="39"/>
    </row>
    <row r="48" spans="1:27" ht="33.75" x14ac:dyDescent="0.25">
      <c r="A48" s="60" t="s">
        <v>100</v>
      </c>
      <c r="B48" s="41">
        <v>20</v>
      </c>
      <c r="C48" s="61">
        <v>44</v>
      </c>
      <c r="D48" s="57">
        <v>21</v>
      </c>
      <c r="E48" s="57">
        <v>4</v>
      </c>
      <c r="F48" s="55">
        <v>23</v>
      </c>
      <c r="G48" s="23">
        <v>32</v>
      </c>
      <c r="H48" s="57">
        <v>32</v>
      </c>
      <c r="I48" s="57"/>
      <c r="J48" s="57"/>
      <c r="K48" s="24">
        <v>0.72727272727272729</v>
      </c>
      <c r="L48" s="57">
        <v>32</v>
      </c>
      <c r="M48" s="229">
        <v>1</v>
      </c>
      <c r="N48" s="33">
        <v>12</v>
      </c>
      <c r="O48" s="26">
        <v>0.27272727272727271</v>
      </c>
      <c r="P48" s="41">
        <v>2</v>
      </c>
      <c r="Q48" s="41"/>
      <c r="R48" s="41">
        <v>1</v>
      </c>
      <c r="S48" s="41"/>
      <c r="T48" s="41">
        <v>4</v>
      </c>
      <c r="U48" s="41">
        <v>2</v>
      </c>
      <c r="V48" s="41">
        <v>1</v>
      </c>
      <c r="W48" s="41">
        <v>2</v>
      </c>
      <c r="X48" s="27">
        <v>44</v>
      </c>
      <c r="Y48" s="28">
        <v>1</v>
      </c>
      <c r="Z48" s="57"/>
      <c r="AA48" s="39"/>
    </row>
    <row r="49" spans="1:27" x14ac:dyDescent="0.25">
      <c r="A49" s="58" t="s">
        <v>144</v>
      </c>
      <c r="B49" s="41">
        <v>14</v>
      </c>
      <c r="C49" s="61">
        <v>11</v>
      </c>
      <c r="D49" s="62" t="s">
        <v>48</v>
      </c>
      <c r="E49" s="62"/>
      <c r="F49" s="44"/>
      <c r="G49" s="23">
        <v>7</v>
      </c>
      <c r="H49" s="63">
        <v>7</v>
      </c>
      <c r="I49" s="484"/>
      <c r="J49" s="484"/>
      <c r="K49" s="24">
        <v>0.63636363636363635</v>
      </c>
      <c r="L49" s="46">
        <v>6</v>
      </c>
      <c r="M49" s="229">
        <v>0.8571428571428571</v>
      </c>
      <c r="N49" s="33">
        <v>4</v>
      </c>
      <c r="O49" s="26">
        <v>0.36363636363636365</v>
      </c>
      <c r="P49" s="47">
        <v>1</v>
      </c>
      <c r="Q49" s="47"/>
      <c r="R49" s="47"/>
      <c r="S49" s="47"/>
      <c r="T49" s="47"/>
      <c r="U49" s="47"/>
      <c r="V49" s="47">
        <v>1</v>
      </c>
      <c r="W49" s="47">
        <v>2</v>
      </c>
      <c r="X49" s="27">
        <v>11</v>
      </c>
      <c r="Y49" s="28">
        <v>1</v>
      </c>
      <c r="Z49" s="48"/>
      <c r="AA49" s="39"/>
    </row>
    <row r="50" spans="1:27" ht="22.5" x14ac:dyDescent="0.25">
      <c r="A50" s="70" t="s">
        <v>137</v>
      </c>
      <c r="B50" s="41">
        <v>10</v>
      </c>
      <c r="C50" s="61">
        <v>6</v>
      </c>
      <c r="D50" s="62" t="s">
        <v>43</v>
      </c>
      <c r="E50" s="62"/>
      <c r="F50" s="44"/>
      <c r="G50" s="23">
        <v>4</v>
      </c>
      <c r="H50" s="63">
        <v>4</v>
      </c>
      <c r="I50" s="484"/>
      <c r="J50" s="484"/>
      <c r="K50" s="24">
        <v>0.66666666666666663</v>
      </c>
      <c r="L50" s="63">
        <v>4</v>
      </c>
      <c r="M50" s="229">
        <v>1</v>
      </c>
      <c r="N50" s="33">
        <v>2</v>
      </c>
      <c r="O50" s="26">
        <v>0.33333333333333331</v>
      </c>
      <c r="P50" s="47">
        <v>2</v>
      </c>
      <c r="Q50" s="47"/>
      <c r="R50" s="47"/>
      <c r="S50" s="47"/>
      <c r="T50" s="47"/>
      <c r="U50" s="47"/>
      <c r="V50" s="47"/>
      <c r="W50" s="47"/>
      <c r="X50" s="27">
        <v>6</v>
      </c>
      <c r="Y50" s="28">
        <v>1</v>
      </c>
      <c r="Z50" s="48"/>
      <c r="AA50" s="39"/>
    </row>
    <row r="51" spans="1:27" ht="22.5" x14ac:dyDescent="0.25">
      <c r="A51" s="70" t="s">
        <v>135</v>
      </c>
      <c r="B51" s="41">
        <v>70</v>
      </c>
      <c r="C51" s="61">
        <v>47</v>
      </c>
      <c r="D51" s="62" t="s">
        <v>136</v>
      </c>
      <c r="E51" s="62" t="s">
        <v>39</v>
      </c>
      <c r="F51" s="44" t="s">
        <v>38</v>
      </c>
      <c r="G51" s="23">
        <v>17</v>
      </c>
      <c r="H51" s="63">
        <v>17</v>
      </c>
      <c r="I51" s="484"/>
      <c r="J51" s="484"/>
      <c r="K51" s="24">
        <v>0.36170212765957449</v>
      </c>
      <c r="L51" s="63">
        <v>16</v>
      </c>
      <c r="M51" s="229">
        <v>0.94117647058823528</v>
      </c>
      <c r="N51" s="33">
        <v>30</v>
      </c>
      <c r="O51" s="26">
        <v>0.63829787234042556</v>
      </c>
      <c r="P51" s="47">
        <v>1</v>
      </c>
      <c r="Q51" s="47"/>
      <c r="R51" s="47"/>
      <c r="S51" s="47"/>
      <c r="T51" s="47"/>
      <c r="U51" s="47">
        <v>3</v>
      </c>
      <c r="V51" s="47">
        <v>1</v>
      </c>
      <c r="W51" s="47">
        <v>25</v>
      </c>
      <c r="X51" s="27">
        <v>47</v>
      </c>
      <c r="Y51" s="28">
        <v>1</v>
      </c>
      <c r="Z51" s="48"/>
      <c r="AA51" s="39"/>
    </row>
    <row r="52" spans="1:27" ht="67.5" x14ac:dyDescent="0.25">
      <c r="A52" s="64" t="s">
        <v>138</v>
      </c>
      <c r="B52" s="41">
        <v>15</v>
      </c>
      <c r="C52" s="61">
        <v>23</v>
      </c>
      <c r="D52" s="62" t="s">
        <v>58</v>
      </c>
      <c r="E52" s="62" t="s">
        <v>39</v>
      </c>
      <c r="F52" s="44" t="s">
        <v>39</v>
      </c>
      <c r="G52" s="23">
        <v>13</v>
      </c>
      <c r="H52" s="63">
        <v>13</v>
      </c>
      <c r="I52" s="484"/>
      <c r="J52" s="484"/>
      <c r="K52" s="24">
        <v>0.56521739130434778</v>
      </c>
      <c r="L52" s="63">
        <v>13</v>
      </c>
      <c r="M52" s="229">
        <v>1</v>
      </c>
      <c r="N52" s="33">
        <v>10</v>
      </c>
      <c r="O52" s="26">
        <v>0.43478260869565216</v>
      </c>
      <c r="P52" s="47">
        <v>2</v>
      </c>
      <c r="Q52" s="47"/>
      <c r="R52" s="47"/>
      <c r="S52" s="47"/>
      <c r="T52" s="47"/>
      <c r="U52" s="47">
        <v>1</v>
      </c>
      <c r="V52" s="47"/>
      <c r="W52" s="47">
        <v>7</v>
      </c>
      <c r="X52" s="27">
        <v>23</v>
      </c>
      <c r="Y52" s="28">
        <v>1</v>
      </c>
      <c r="Z52" s="48"/>
      <c r="AA52" s="39"/>
    </row>
    <row r="53" spans="1:27" ht="22.5" x14ac:dyDescent="0.25">
      <c r="A53" s="58" t="s">
        <v>145</v>
      </c>
      <c r="B53" s="41">
        <v>5</v>
      </c>
      <c r="C53" s="61">
        <v>4</v>
      </c>
      <c r="D53" s="62" t="s">
        <v>41</v>
      </c>
      <c r="E53" s="62"/>
      <c r="F53" s="44"/>
      <c r="G53" s="23">
        <v>3</v>
      </c>
      <c r="H53" s="63">
        <v>3</v>
      </c>
      <c r="I53" s="484"/>
      <c r="J53" s="484"/>
      <c r="K53" s="24">
        <v>0.75</v>
      </c>
      <c r="L53" s="46">
        <v>3</v>
      </c>
      <c r="M53" s="229">
        <v>1</v>
      </c>
      <c r="N53" s="33">
        <v>1</v>
      </c>
      <c r="O53" s="26">
        <v>0.25</v>
      </c>
      <c r="P53" s="47">
        <v>1</v>
      </c>
      <c r="Q53" s="47"/>
      <c r="R53" s="47"/>
      <c r="S53" s="47"/>
      <c r="T53" s="47"/>
      <c r="U53" s="47"/>
      <c r="V53" s="47"/>
      <c r="W53" s="47"/>
      <c r="X53" s="27">
        <v>4</v>
      </c>
      <c r="Y53" s="28">
        <v>1</v>
      </c>
      <c r="Z53" s="48"/>
      <c r="AA53" s="39"/>
    </row>
    <row r="54" spans="1:27" x14ac:dyDescent="0.25">
      <c r="A54" s="50" t="s">
        <v>82</v>
      </c>
      <c r="B54" s="41">
        <v>25</v>
      </c>
      <c r="C54" s="61">
        <v>10</v>
      </c>
      <c r="D54" s="62" t="s">
        <v>47</v>
      </c>
      <c r="E54" s="62"/>
      <c r="F54" s="44"/>
      <c r="G54" s="23">
        <v>6</v>
      </c>
      <c r="H54" s="63">
        <v>6</v>
      </c>
      <c r="I54" s="33"/>
      <c r="J54" s="33"/>
      <c r="K54" s="24">
        <v>0.6</v>
      </c>
      <c r="L54" s="46">
        <v>6</v>
      </c>
      <c r="M54" s="229">
        <v>1</v>
      </c>
      <c r="N54" s="33">
        <v>4</v>
      </c>
      <c r="O54" s="26">
        <v>0.4</v>
      </c>
      <c r="P54" s="47">
        <v>1</v>
      </c>
      <c r="Q54" s="47">
        <v>1</v>
      </c>
      <c r="R54" s="47"/>
      <c r="S54" s="47"/>
      <c r="T54" s="47"/>
      <c r="U54" s="47">
        <v>1</v>
      </c>
      <c r="V54" s="52"/>
      <c r="W54" s="47">
        <v>1</v>
      </c>
      <c r="X54" s="27">
        <v>10</v>
      </c>
      <c r="Y54" s="28">
        <v>1</v>
      </c>
      <c r="Z54" s="48"/>
      <c r="AA54" s="39"/>
    </row>
    <row r="55" spans="1:27" ht="22.5" x14ac:dyDescent="0.25">
      <c r="A55" s="64" t="s">
        <v>139</v>
      </c>
      <c r="B55" s="41">
        <v>11</v>
      </c>
      <c r="C55" s="61">
        <v>9</v>
      </c>
      <c r="D55" s="62" t="s">
        <v>46</v>
      </c>
      <c r="E55" s="62" t="s">
        <v>38</v>
      </c>
      <c r="F55" s="44"/>
      <c r="G55" s="23">
        <v>3</v>
      </c>
      <c r="H55" s="63">
        <v>3</v>
      </c>
      <c r="I55" s="484"/>
      <c r="J55" s="484"/>
      <c r="K55" s="24">
        <v>0.33333333333333331</v>
      </c>
      <c r="L55" s="63">
        <v>3</v>
      </c>
      <c r="M55" s="229">
        <v>1</v>
      </c>
      <c r="N55" s="33">
        <v>5</v>
      </c>
      <c r="O55" s="26">
        <v>0.55555555555555558</v>
      </c>
      <c r="P55" s="47">
        <v>1</v>
      </c>
      <c r="Q55" s="47"/>
      <c r="R55" s="47"/>
      <c r="S55" s="47"/>
      <c r="T55" s="47"/>
      <c r="U55" s="47"/>
      <c r="V55" s="47"/>
      <c r="W55" s="47">
        <v>4</v>
      </c>
      <c r="X55" s="27">
        <v>8</v>
      </c>
      <c r="Y55" s="299">
        <v>0.88888888888888884</v>
      </c>
      <c r="Z55" s="48">
        <v>1</v>
      </c>
      <c r="AA55" s="478">
        <v>0.1111111111111111</v>
      </c>
    </row>
    <row r="56" spans="1:27" x14ac:dyDescent="0.25">
      <c r="A56" s="64" t="s">
        <v>112</v>
      </c>
      <c r="B56" s="41">
        <v>41</v>
      </c>
      <c r="C56" s="61">
        <v>48</v>
      </c>
      <c r="D56" s="62" t="s">
        <v>113</v>
      </c>
      <c r="E56" s="62" t="s">
        <v>40</v>
      </c>
      <c r="F56" s="44"/>
      <c r="G56" s="23">
        <v>38</v>
      </c>
      <c r="H56" s="63">
        <v>38</v>
      </c>
      <c r="I56" s="484"/>
      <c r="J56" s="484"/>
      <c r="K56" s="24">
        <v>0.79166666666666663</v>
      </c>
      <c r="L56" s="46">
        <v>38</v>
      </c>
      <c r="M56" s="229">
        <v>1</v>
      </c>
      <c r="N56" s="33">
        <v>10</v>
      </c>
      <c r="O56" s="26">
        <v>0.20833333333333334</v>
      </c>
      <c r="P56" s="47">
        <v>8</v>
      </c>
      <c r="Q56" s="47">
        <v>1</v>
      </c>
      <c r="R56" s="47"/>
      <c r="S56" s="47"/>
      <c r="T56" s="47"/>
      <c r="U56" s="47"/>
      <c r="V56" s="47"/>
      <c r="W56" s="47">
        <v>1</v>
      </c>
      <c r="X56" s="27">
        <v>48</v>
      </c>
      <c r="Y56" s="28">
        <v>1</v>
      </c>
      <c r="Z56" s="48"/>
      <c r="AA56" s="39"/>
    </row>
    <row r="57" spans="1:27" x14ac:dyDescent="0.25">
      <c r="A57" s="64" t="s">
        <v>114</v>
      </c>
      <c r="B57" s="41">
        <v>18</v>
      </c>
      <c r="C57" s="61">
        <v>22</v>
      </c>
      <c r="D57" s="62" t="s">
        <v>58</v>
      </c>
      <c r="E57" s="62" t="s">
        <v>39</v>
      </c>
      <c r="F57" s="44" t="s">
        <v>38</v>
      </c>
      <c r="G57" s="23">
        <v>15</v>
      </c>
      <c r="H57" s="63">
        <v>15</v>
      </c>
      <c r="I57" s="484"/>
      <c r="J57" s="484"/>
      <c r="K57" s="24">
        <v>0.68181818181818177</v>
      </c>
      <c r="L57" s="63">
        <v>14</v>
      </c>
      <c r="M57" s="229">
        <v>0.93333333333333335</v>
      </c>
      <c r="N57" s="33">
        <v>7</v>
      </c>
      <c r="O57" s="26">
        <v>0.31818181818181818</v>
      </c>
      <c r="P57" s="47"/>
      <c r="Q57" s="47">
        <v>1</v>
      </c>
      <c r="R57" s="47"/>
      <c r="S57" s="47"/>
      <c r="T57" s="47"/>
      <c r="U57" s="47"/>
      <c r="V57" s="47"/>
      <c r="W57" s="47">
        <v>6</v>
      </c>
      <c r="X57" s="27">
        <v>22</v>
      </c>
      <c r="Y57" s="28">
        <v>1</v>
      </c>
      <c r="Z57" s="48"/>
      <c r="AA57" s="39"/>
    </row>
    <row r="58" spans="1:27" x14ac:dyDescent="0.25">
      <c r="A58" s="70" t="s">
        <v>174</v>
      </c>
      <c r="B58" s="41">
        <v>45</v>
      </c>
      <c r="C58" s="61">
        <v>30</v>
      </c>
      <c r="D58" s="62" t="s">
        <v>175</v>
      </c>
      <c r="E58" s="62" t="s">
        <v>42</v>
      </c>
      <c r="F58" s="44" t="s">
        <v>38</v>
      </c>
      <c r="G58" s="23">
        <v>26</v>
      </c>
      <c r="H58" s="63">
        <v>26</v>
      </c>
      <c r="I58" s="484"/>
      <c r="J58" s="484"/>
      <c r="K58" s="24">
        <v>0.8666666666666667</v>
      </c>
      <c r="L58" s="63">
        <v>25</v>
      </c>
      <c r="M58" s="229">
        <v>0.96153846153846156</v>
      </c>
      <c r="N58" s="33">
        <v>4</v>
      </c>
      <c r="O58" s="26">
        <v>0.13333333333333333</v>
      </c>
      <c r="P58" s="47">
        <v>2</v>
      </c>
      <c r="Q58" s="47"/>
      <c r="R58" s="47"/>
      <c r="S58" s="47"/>
      <c r="T58" s="47"/>
      <c r="U58" s="47"/>
      <c r="V58" s="47"/>
      <c r="W58" s="47">
        <v>2</v>
      </c>
      <c r="X58" s="27">
        <v>30</v>
      </c>
      <c r="Y58" s="28">
        <v>1</v>
      </c>
      <c r="Z58" s="90"/>
      <c r="AA58" s="39"/>
    </row>
    <row r="59" spans="1:27" ht="22.5" x14ac:dyDescent="0.25">
      <c r="A59" s="58" t="s">
        <v>169</v>
      </c>
      <c r="B59" s="41">
        <v>25</v>
      </c>
      <c r="C59" s="61">
        <v>25</v>
      </c>
      <c r="D59" s="81" t="s">
        <v>62</v>
      </c>
      <c r="E59" s="81"/>
      <c r="F59" s="82"/>
      <c r="G59" s="23">
        <v>21</v>
      </c>
      <c r="H59" s="423">
        <v>21</v>
      </c>
      <c r="I59" s="484"/>
      <c r="J59" s="484"/>
      <c r="K59" s="24">
        <v>0.84</v>
      </c>
      <c r="L59" s="84">
        <v>21</v>
      </c>
      <c r="M59" s="229">
        <v>1</v>
      </c>
      <c r="N59" s="33">
        <v>4</v>
      </c>
      <c r="O59" s="26">
        <v>0.16</v>
      </c>
      <c r="P59" s="47">
        <v>3</v>
      </c>
      <c r="Q59" s="47"/>
      <c r="R59" s="47"/>
      <c r="S59" s="47"/>
      <c r="T59" s="47">
        <v>1</v>
      </c>
      <c r="U59" s="47"/>
      <c r="V59" s="47"/>
      <c r="W59" s="47"/>
      <c r="X59" s="27">
        <v>25</v>
      </c>
      <c r="Y59" s="28">
        <v>1</v>
      </c>
      <c r="Z59" s="48"/>
      <c r="AA59" s="39"/>
    </row>
    <row r="60" spans="1:27" ht="22.5" x14ac:dyDescent="0.25">
      <c r="A60" s="50" t="s">
        <v>103</v>
      </c>
      <c r="B60" s="41">
        <v>25</v>
      </c>
      <c r="C60" s="61">
        <v>22</v>
      </c>
      <c r="D60" s="57">
        <v>22</v>
      </c>
      <c r="E60" s="57">
        <v>1</v>
      </c>
      <c r="F60" s="55"/>
      <c r="G60" s="23">
        <v>19</v>
      </c>
      <c r="H60" s="57">
        <v>19</v>
      </c>
      <c r="I60" s="57"/>
      <c r="J60" s="57"/>
      <c r="K60" s="24">
        <v>0.86363636363636365</v>
      </c>
      <c r="L60" s="57">
        <v>19</v>
      </c>
      <c r="M60" s="229">
        <v>1</v>
      </c>
      <c r="N60" s="33">
        <v>2</v>
      </c>
      <c r="O60" s="26">
        <v>9.0909090909090912E-2</v>
      </c>
      <c r="P60" s="41">
        <v>1</v>
      </c>
      <c r="Q60" s="41"/>
      <c r="R60" s="41"/>
      <c r="S60" s="41"/>
      <c r="T60" s="41">
        <v>1</v>
      </c>
      <c r="U60" s="41"/>
      <c r="V60" s="41"/>
      <c r="W60" s="41"/>
      <c r="X60" s="27">
        <v>21</v>
      </c>
      <c r="Y60" s="299">
        <v>0.95454545454545459</v>
      </c>
      <c r="Z60" s="57">
        <v>1</v>
      </c>
      <c r="AA60" s="474">
        <v>4.5454545454545456E-2</v>
      </c>
    </row>
    <row r="61" spans="1:27" ht="45" x14ac:dyDescent="0.25">
      <c r="A61" s="50" t="s">
        <v>72</v>
      </c>
      <c r="B61" s="41">
        <v>14</v>
      </c>
      <c r="C61" s="61">
        <v>8</v>
      </c>
      <c r="D61" s="62" t="s">
        <v>45</v>
      </c>
      <c r="E61" s="62"/>
      <c r="F61" s="44"/>
      <c r="G61" s="23">
        <v>3</v>
      </c>
      <c r="H61" s="63">
        <v>3</v>
      </c>
      <c r="I61" s="484"/>
      <c r="J61" s="484"/>
      <c r="K61" s="24">
        <v>0.375</v>
      </c>
      <c r="L61" s="46">
        <v>3</v>
      </c>
      <c r="M61" s="229">
        <v>1</v>
      </c>
      <c r="N61" s="33">
        <v>5</v>
      </c>
      <c r="O61" s="26">
        <v>0.625</v>
      </c>
      <c r="P61" s="47"/>
      <c r="Q61" s="47"/>
      <c r="R61" s="47"/>
      <c r="S61" s="47"/>
      <c r="T61" s="47"/>
      <c r="U61" s="47"/>
      <c r="V61" s="47"/>
      <c r="W61" s="47">
        <v>5</v>
      </c>
      <c r="X61" s="27">
        <v>8</v>
      </c>
      <c r="Y61" s="28">
        <v>1</v>
      </c>
      <c r="Z61" s="48"/>
      <c r="AA61" s="39"/>
    </row>
    <row r="62" spans="1:27" ht="45" x14ac:dyDescent="0.25">
      <c r="A62" s="64" t="s">
        <v>72</v>
      </c>
      <c r="B62" s="41">
        <v>11</v>
      </c>
      <c r="C62" s="61">
        <v>20</v>
      </c>
      <c r="D62" s="62" t="s">
        <v>53</v>
      </c>
      <c r="E62" s="62" t="s">
        <v>39</v>
      </c>
      <c r="F62" s="44" t="s">
        <v>41</v>
      </c>
      <c r="G62" s="23">
        <v>8</v>
      </c>
      <c r="H62" s="63">
        <v>8</v>
      </c>
      <c r="I62" s="484"/>
      <c r="J62" s="484"/>
      <c r="K62" s="24">
        <v>0.4</v>
      </c>
      <c r="L62" s="63">
        <v>8</v>
      </c>
      <c r="M62" s="229">
        <v>1</v>
      </c>
      <c r="N62" s="33">
        <v>12</v>
      </c>
      <c r="O62" s="26">
        <v>0.6</v>
      </c>
      <c r="P62" s="47">
        <v>1</v>
      </c>
      <c r="Q62" s="47"/>
      <c r="R62" s="47"/>
      <c r="S62" s="47"/>
      <c r="T62" s="47"/>
      <c r="U62" s="47">
        <v>3</v>
      </c>
      <c r="V62" s="47"/>
      <c r="W62" s="47">
        <v>8</v>
      </c>
      <c r="X62" s="27">
        <v>20</v>
      </c>
      <c r="Y62" s="28">
        <v>1</v>
      </c>
      <c r="Z62" s="48"/>
      <c r="AA62" s="39"/>
    </row>
    <row r="63" spans="1:27" ht="22.5" x14ac:dyDescent="0.25">
      <c r="A63" s="75" t="s">
        <v>153</v>
      </c>
      <c r="B63" s="41">
        <v>15</v>
      </c>
      <c r="C63" s="61">
        <v>15</v>
      </c>
      <c r="D63" s="62" t="s">
        <v>52</v>
      </c>
      <c r="E63" s="62"/>
      <c r="F63" s="44"/>
      <c r="G63" s="23">
        <v>13</v>
      </c>
      <c r="H63" s="63">
        <v>13</v>
      </c>
      <c r="I63" s="484"/>
      <c r="J63" s="484"/>
      <c r="K63" s="24">
        <v>0.8666666666666667</v>
      </c>
      <c r="L63" s="63">
        <v>13</v>
      </c>
      <c r="M63" s="229">
        <v>1</v>
      </c>
      <c r="N63" s="33">
        <v>2</v>
      </c>
      <c r="O63" s="26">
        <v>0.13333333333333333</v>
      </c>
      <c r="P63" s="47"/>
      <c r="Q63" s="47">
        <v>1</v>
      </c>
      <c r="R63" s="47"/>
      <c r="S63" s="47"/>
      <c r="T63" s="47"/>
      <c r="U63" s="47"/>
      <c r="V63" s="47"/>
      <c r="W63" s="47">
        <v>1</v>
      </c>
      <c r="X63" s="27">
        <v>15</v>
      </c>
      <c r="Y63" s="28">
        <v>1</v>
      </c>
      <c r="Z63" s="48"/>
      <c r="AA63" s="39"/>
    </row>
    <row r="64" spans="1:27" ht="33.75" x14ac:dyDescent="0.25">
      <c r="A64" s="64" t="s">
        <v>154</v>
      </c>
      <c r="B64" s="41">
        <v>11</v>
      </c>
      <c r="C64" s="61">
        <v>9</v>
      </c>
      <c r="D64" s="62" t="s">
        <v>46</v>
      </c>
      <c r="E64" s="62"/>
      <c r="F64" s="44"/>
      <c r="G64" s="23">
        <v>8</v>
      </c>
      <c r="H64" s="63">
        <v>8</v>
      </c>
      <c r="I64" s="484"/>
      <c r="J64" s="484"/>
      <c r="K64" s="24">
        <v>0.88888888888888884</v>
      </c>
      <c r="L64" s="46">
        <v>8</v>
      </c>
      <c r="M64" s="229">
        <v>1</v>
      </c>
      <c r="N64" s="33">
        <v>1</v>
      </c>
      <c r="O64" s="26">
        <v>0.1111111111111111</v>
      </c>
      <c r="P64" s="47">
        <v>1</v>
      </c>
      <c r="Q64" s="47"/>
      <c r="R64" s="47"/>
      <c r="S64" s="47"/>
      <c r="T64" s="47"/>
      <c r="U64" s="47"/>
      <c r="V64" s="47"/>
      <c r="W64" s="47"/>
      <c r="X64" s="27">
        <v>9</v>
      </c>
      <c r="Y64" s="28">
        <v>1</v>
      </c>
      <c r="Z64" s="48"/>
      <c r="AA64" s="39"/>
    </row>
    <row r="65" spans="1:27" ht="22.5" x14ac:dyDescent="0.25">
      <c r="A65" s="64" t="s">
        <v>155</v>
      </c>
      <c r="B65" s="41">
        <v>18</v>
      </c>
      <c r="C65" s="61">
        <v>17</v>
      </c>
      <c r="D65" s="62" t="s">
        <v>54</v>
      </c>
      <c r="E65" s="62" t="s">
        <v>39</v>
      </c>
      <c r="F65" s="44"/>
      <c r="G65" s="23">
        <v>9</v>
      </c>
      <c r="H65" s="63">
        <v>9</v>
      </c>
      <c r="I65" s="484"/>
      <c r="J65" s="484"/>
      <c r="K65" s="24">
        <v>0.52941176470588236</v>
      </c>
      <c r="L65" s="46">
        <v>9</v>
      </c>
      <c r="M65" s="229">
        <v>1</v>
      </c>
      <c r="N65" s="33">
        <v>8</v>
      </c>
      <c r="O65" s="26">
        <v>0.47058823529411764</v>
      </c>
      <c r="P65" s="47">
        <v>6</v>
      </c>
      <c r="Q65" s="47"/>
      <c r="R65" s="47"/>
      <c r="S65" s="47"/>
      <c r="T65" s="47"/>
      <c r="U65" s="47"/>
      <c r="V65" s="47"/>
      <c r="W65" s="47">
        <v>2</v>
      </c>
      <c r="X65" s="27">
        <v>17</v>
      </c>
      <c r="Y65" s="28">
        <v>1</v>
      </c>
      <c r="Z65" s="48"/>
      <c r="AA65" s="39"/>
    </row>
    <row r="66" spans="1:27" ht="33.75" x14ac:dyDescent="0.25">
      <c r="A66" s="64" t="s">
        <v>156</v>
      </c>
      <c r="B66" s="41">
        <v>25</v>
      </c>
      <c r="C66" s="61">
        <v>14</v>
      </c>
      <c r="D66" s="62" t="s">
        <v>51</v>
      </c>
      <c r="E66" s="62"/>
      <c r="F66" s="44"/>
      <c r="G66" s="23">
        <v>9</v>
      </c>
      <c r="H66" s="63">
        <v>9</v>
      </c>
      <c r="I66" s="484"/>
      <c r="J66" s="484"/>
      <c r="K66" s="24">
        <v>0.6428571428571429</v>
      </c>
      <c r="L66" s="46">
        <v>9</v>
      </c>
      <c r="M66" s="229">
        <v>1</v>
      </c>
      <c r="N66" s="33">
        <v>5</v>
      </c>
      <c r="O66" s="26">
        <v>0.35714285714285715</v>
      </c>
      <c r="P66" s="47">
        <v>5</v>
      </c>
      <c r="Q66" s="47"/>
      <c r="R66" s="47"/>
      <c r="S66" s="47"/>
      <c r="T66" s="47"/>
      <c r="U66" s="47"/>
      <c r="V66" s="47"/>
      <c r="W66" s="47"/>
      <c r="X66" s="27">
        <v>14</v>
      </c>
      <c r="Y66" s="28">
        <v>1</v>
      </c>
      <c r="Z66" s="48"/>
      <c r="AA66" s="39"/>
    </row>
    <row r="67" spans="1:27" ht="33.75" x14ac:dyDescent="0.25">
      <c r="A67" s="64" t="s">
        <v>157</v>
      </c>
      <c r="B67" s="41">
        <v>39</v>
      </c>
      <c r="C67" s="61">
        <v>31</v>
      </c>
      <c r="D67" s="62" t="s">
        <v>119</v>
      </c>
      <c r="E67" s="62"/>
      <c r="F67" s="44" t="s">
        <v>38</v>
      </c>
      <c r="G67" s="23">
        <v>19</v>
      </c>
      <c r="H67" s="63">
        <v>19</v>
      </c>
      <c r="I67" s="484"/>
      <c r="J67" s="484"/>
      <c r="K67" s="24">
        <v>0.61290322580645162</v>
      </c>
      <c r="L67" s="46">
        <v>19</v>
      </c>
      <c r="M67" s="229">
        <v>1</v>
      </c>
      <c r="N67" s="33">
        <v>12</v>
      </c>
      <c r="O67" s="26">
        <v>0.38709677419354838</v>
      </c>
      <c r="P67" s="47">
        <v>5</v>
      </c>
      <c r="Q67" s="47">
        <v>3</v>
      </c>
      <c r="R67" s="47"/>
      <c r="S67" s="47"/>
      <c r="T67" s="47"/>
      <c r="U67" s="47">
        <v>4</v>
      </c>
      <c r="V67" s="47"/>
      <c r="W67" s="47"/>
      <c r="X67" s="27">
        <v>31</v>
      </c>
      <c r="Y67" s="28">
        <v>1</v>
      </c>
      <c r="Z67" s="48"/>
      <c r="AA67" s="39"/>
    </row>
    <row r="68" spans="1:27" ht="33.75" x14ac:dyDescent="0.25">
      <c r="A68" s="281" t="s">
        <v>157</v>
      </c>
      <c r="B68" s="41">
        <v>15</v>
      </c>
      <c r="C68" s="61">
        <v>8</v>
      </c>
      <c r="D68" s="57">
        <v>8</v>
      </c>
      <c r="E68" s="57"/>
      <c r="F68" s="55"/>
      <c r="G68" s="23">
        <v>7</v>
      </c>
      <c r="H68" s="57">
        <v>7</v>
      </c>
      <c r="I68" s="57"/>
      <c r="J68" s="57"/>
      <c r="K68" s="24">
        <v>0.875</v>
      </c>
      <c r="L68" s="57">
        <v>6</v>
      </c>
      <c r="M68" s="229">
        <v>0.8571428571428571</v>
      </c>
      <c r="N68" s="33">
        <v>1</v>
      </c>
      <c r="O68" s="26">
        <v>0.125</v>
      </c>
      <c r="P68" s="41">
        <v>1</v>
      </c>
      <c r="Q68" s="41"/>
      <c r="R68" s="41"/>
      <c r="S68" s="41"/>
      <c r="T68" s="41"/>
      <c r="U68" s="41"/>
      <c r="V68" s="41"/>
      <c r="W68" s="41"/>
      <c r="X68" s="27">
        <v>8</v>
      </c>
      <c r="Y68" s="28">
        <v>1</v>
      </c>
      <c r="Z68" s="57"/>
      <c r="AA68" s="39"/>
    </row>
    <row r="69" spans="1:27" ht="22.5" x14ac:dyDescent="0.25">
      <c r="A69" s="64" t="s">
        <v>158</v>
      </c>
      <c r="B69" s="41">
        <v>10</v>
      </c>
      <c r="C69" s="61">
        <v>14</v>
      </c>
      <c r="D69" s="62" t="s">
        <v>51</v>
      </c>
      <c r="E69" s="62" t="s">
        <v>38</v>
      </c>
      <c r="F69" s="44"/>
      <c r="G69" s="23">
        <v>12</v>
      </c>
      <c r="H69" s="63">
        <v>12</v>
      </c>
      <c r="I69" s="484"/>
      <c r="J69" s="484"/>
      <c r="K69" s="24">
        <v>0.8571428571428571</v>
      </c>
      <c r="L69" s="46">
        <v>12</v>
      </c>
      <c r="M69" s="229">
        <v>1</v>
      </c>
      <c r="N69" s="33">
        <v>2</v>
      </c>
      <c r="O69" s="26">
        <v>0.14285714285714285</v>
      </c>
      <c r="P69" s="47">
        <v>1</v>
      </c>
      <c r="Q69" s="47">
        <v>1</v>
      </c>
      <c r="R69" s="47"/>
      <c r="S69" s="47"/>
      <c r="T69" s="47"/>
      <c r="U69" s="47"/>
      <c r="V69" s="47"/>
      <c r="W69" s="47"/>
      <c r="X69" s="27">
        <v>14</v>
      </c>
      <c r="Y69" s="28">
        <v>1</v>
      </c>
      <c r="Z69" s="48"/>
      <c r="AA69" s="39"/>
    </row>
    <row r="70" spans="1:27" ht="22.5" x14ac:dyDescent="0.25">
      <c r="A70" s="64" t="s">
        <v>159</v>
      </c>
      <c r="B70" s="41">
        <v>15</v>
      </c>
      <c r="C70" s="61">
        <v>13</v>
      </c>
      <c r="D70" s="62" t="s">
        <v>50</v>
      </c>
      <c r="E70" s="62" t="s">
        <v>38</v>
      </c>
      <c r="F70" s="44"/>
      <c r="G70" s="23">
        <v>7</v>
      </c>
      <c r="H70" s="63">
        <v>7</v>
      </c>
      <c r="I70" s="484"/>
      <c r="J70" s="484"/>
      <c r="K70" s="24">
        <v>0.53846153846153844</v>
      </c>
      <c r="L70" s="46">
        <v>7</v>
      </c>
      <c r="M70" s="229">
        <v>1</v>
      </c>
      <c r="N70" s="33">
        <v>6</v>
      </c>
      <c r="O70" s="26">
        <v>0.46153846153846156</v>
      </c>
      <c r="P70" s="47">
        <v>5</v>
      </c>
      <c r="Q70" s="47"/>
      <c r="R70" s="47"/>
      <c r="S70" s="47"/>
      <c r="T70" s="47"/>
      <c r="U70" s="47">
        <v>1</v>
      </c>
      <c r="V70" s="47"/>
      <c r="W70" s="47"/>
      <c r="X70" s="27">
        <v>13</v>
      </c>
      <c r="Y70" s="28">
        <v>1</v>
      </c>
      <c r="Z70" s="48"/>
      <c r="AA70" s="39"/>
    </row>
    <row r="71" spans="1:27" ht="22.5" x14ac:dyDescent="0.25">
      <c r="A71" s="64" t="s">
        <v>140</v>
      </c>
      <c r="B71" s="41">
        <v>12</v>
      </c>
      <c r="C71" s="61">
        <v>16</v>
      </c>
      <c r="D71" s="62" t="s">
        <v>53</v>
      </c>
      <c r="E71" s="62"/>
      <c r="F71" s="44"/>
      <c r="G71" s="23">
        <v>7</v>
      </c>
      <c r="H71" s="63">
        <v>7</v>
      </c>
      <c r="I71" s="484"/>
      <c r="J71" s="484"/>
      <c r="K71" s="24">
        <v>0.4375</v>
      </c>
      <c r="L71" s="63">
        <v>7</v>
      </c>
      <c r="M71" s="229">
        <v>1</v>
      </c>
      <c r="N71" s="33">
        <v>9</v>
      </c>
      <c r="O71" s="26">
        <v>0.5625</v>
      </c>
      <c r="P71" s="47">
        <v>2</v>
      </c>
      <c r="Q71" s="47"/>
      <c r="R71" s="47"/>
      <c r="S71" s="47"/>
      <c r="T71" s="47"/>
      <c r="U71" s="47">
        <v>1</v>
      </c>
      <c r="V71" s="47"/>
      <c r="W71" s="47">
        <v>6</v>
      </c>
      <c r="X71" s="27">
        <v>16</v>
      </c>
      <c r="Y71" s="28">
        <v>1</v>
      </c>
      <c r="Z71" s="48"/>
      <c r="AA71" s="39"/>
    </row>
    <row r="72" spans="1:27" x14ac:dyDescent="0.25">
      <c r="A72" s="70" t="s">
        <v>147</v>
      </c>
      <c r="B72" s="41">
        <v>100</v>
      </c>
      <c r="C72" s="61">
        <v>110</v>
      </c>
      <c r="D72" s="62" t="s">
        <v>148</v>
      </c>
      <c r="E72" s="62" t="s">
        <v>45</v>
      </c>
      <c r="F72" s="44" t="s">
        <v>53</v>
      </c>
      <c r="G72" s="23">
        <v>110</v>
      </c>
      <c r="H72" s="78"/>
      <c r="I72" s="484">
        <v>89</v>
      </c>
      <c r="J72" s="484">
        <v>21</v>
      </c>
      <c r="K72" s="24">
        <v>1</v>
      </c>
      <c r="L72" s="78">
        <v>110</v>
      </c>
      <c r="M72" s="229">
        <v>1</v>
      </c>
      <c r="N72" s="33">
        <v>0</v>
      </c>
      <c r="O72" s="26">
        <v>0</v>
      </c>
      <c r="P72" s="47"/>
      <c r="Q72" s="47"/>
      <c r="R72" s="47"/>
      <c r="S72" s="47"/>
      <c r="T72" s="47"/>
      <c r="U72" s="47"/>
      <c r="V72" s="47"/>
      <c r="W72" s="47"/>
      <c r="X72" s="27">
        <v>110</v>
      </c>
      <c r="Y72" s="28">
        <v>1</v>
      </c>
      <c r="Z72" s="48"/>
      <c r="AA72" s="39"/>
    </row>
    <row r="73" spans="1:27" x14ac:dyDescent="0.25">
      <c r="A73" s="70" t="s">
        <v>149</v>
      </c>
      <c r="B73" s="41">
        <v>50</v>
      </c>
      <c r="C73" s="61">
        <v>54</v>
      </c>
      <c r="D73" s="62" t="s">
        <v>150</v>
      </c>
      <c r="E73" s="62" t="s">
        <v>42</v>
      </c>
      <c r="F73" s="44" t="s">
        <v>49</v>
      </c>
      <c r="G73" s="23">
        <v>54</v>
      </c>
      <c r="H73" s="78"/>
      <c r="I73" s="484">
        <v>46</v>
      </c>
      <c r="J73" s="484">
        <v>8</v>
      </c>
      <c r="K73" s="24">
        <v>1</v>
      </c>
      <c r="L73" s="78">
        <v>54</v>
      </c>
      <c r="M73" s="229">
        <v>1</v>
      </c>
      <c r="N73" s="33">
        <v>0</v>
      </c>
      <c r="O73" s="26">
        <v>0</v>
      </c>
      <c r="P73" s="47"/>
      <c r="Q73" s="47"/>
      <c r="R73" s="47"/>
      <c r="S73" s="47"/>
      <c r="T73" s="47"/>
      <c r="U73" s="47"/>
      <c r="V73" s="47"/>
      <c r="W73" s="47"/>
      <c r="X73" s="27">
        <v>54</v>
      </c>
      <c r="Y73" s="28">
        <v>1</v>
      </c>
      <c r="Z73" s="48"/>
      <c r="AA73" s="39"/>
    </row>
    <row r="74" spans="1:27" x14ac:dyDescent="0.25">
      <c r="A74" s="70" t="s">
        <v>151</v>
      </c>
      <c r="B74" s="41">
        <v>14</v>
      </c>
      <c r="C74" s="61">
        <v>29</v>
      </c>
      <c r="D74" s="62" t="s">
        <v>50</v>
      </c>
      <c r="E74" s="62" t="s">
        <v>38</v>
      </c>
      <c r="F74" s="44" t="s">
        <v>53</v>
      </c>
      <c r="G74" s="23">
        <v>29</v>
      </c>
      <c r="H74" s="78"/>
      <c r="I74" s="484">
        <v>25</v>
      </c>
      <c r="J74" s="484">
        <v>4</v>
      </c>
      <c r="K74" s="24">
        <v>1</v>
      </c>
      <c r="L74" s="78">
        <v>29</v>
      </c>
      <c r="M74" s="229">
        <v>1</v>
      </c>
      <c r="N74" s="33">
        <v>0</v>
      </c>
      <c r="O74" s="26">
        <v>0</v>
      </c>
      <c r="P74" s="47"/>
      <c r="Q74" s="47"/>
      <c r="R74" s="47"/>
      <c r="S74" s="47"/>
      <c r="T74" s="47"/>
      <c r="U74" s="47"/>
      <c r="V74" s="47"/>
      <c r="W74" s="47"/>
      <c r="X74" s="27">
        <v>29</v>
      </c>
      <c r="Y74" s="28">
        <v>1</v>
      </c>
      <c r="Z74" s="48"/>
      <c r="AA74" s="39"/>
    </row>
    <row r="75" spans="1:27" ht="22.5" x14ac:dyDescent="0.25">
      <c r="A75" s="70" t="s">
        <v>181</v>
      </c>
      <c r="B75" s="41">
        <v>25</v>
      </c>
      <c r="C75" s="61">
        <v>17</v>
      </c>
      <c r="D75" s="94">
        <v>17</v>
      </c>
      <c r="E75" s="95"/>
      <c r="F75" s="96"/>
      <c r="G75" s="23">
        <v>13</v>
      </c>
      <c r="H75" s="94">
        <v>13</v>
      </c>
      <c r="I75" s="468"/>
      <c r="J75" s="468"/>
      <c r="K75" s="24">
        <v>0.76470588235294112</v>
      </c>
      <c r="L75" s="94">
        <v>12</v>
      </c>
      <c r="M75" s="229">
        <v>0.92307692307692313</v>
      </c>
      <c r="N75" s="33">
        <v>4</v>
      </c>
      <c r="O75" s="26">
        <v>0.23529411764705882</v>
      </c>
      <c r="P75" s="53">
        <v>3</v>
      </c>
      <c r="Q75" s="98"/>
      <c r="R75" s="98"/>
      <c r="S75" s="98"/>
      <c r="T75" s="98"/>
      <c r="U75" s="53">
        <v>1</v>
      </c>
      <c r="V75" s="53"/>
      <c r="W75" s="98"/>
      <c r="X75" s="27">
        <v>17</v>
      </c>
      <c r="Y75" s="28">
        <v>1</v>
      </c>
      <c r="Z75" s="61"/>
      <c r="AA75" s="39"/>
    </row>
    <row r="76" spans="1:27" ht="22.5" x14ac:dyDescent="0.25">
      <c r="A76" s="70" t="s">
        <v>182</v>
      </c>
      <c r="B76" s="41">
        <v>12</v>
      </c>
      <c r="C76" s="61">
        <v>26</v>
      </c>
      <c r="D76" s="62" t="s">
        <v>50</v>
      </c>
      <c r="E76" s="62" t="s">
        <v>39</v>
      </c>
      <c r="F76" s="44" t="s">
        <v>50</v>
      </c>
      <c r="G76" s="23">
        <v>14</v>
      </c>
      <c r="H76" s="63">
        <v>14</v>
      </c>
      <c r="I76" s="484"/>
      <c r="J76" s="484"/>
      <c r="K76" s="24">
        <v>0.53846153846153844</v>
      </c>
      <c r="L76" s="63">
        <v>14</v>
      </c>
      <c r="M76" s="229">
        <v>1</v>
      </c>
      <c r="N76" s="33">
        <v>12</v>
      </c>
      <c r="O76" s="26">
        <v>0.46153846153846156</v>
      </c>
      <c r="P76" s="47"/>
      <c r="Q76" s="47">
        <v>1</v>
      </c>
      <c r="R76" s="47"/>
      <c r="S76" s="47"/>
      <c r="T76" s="47"/>
      <c r="U76" s="47">
        <v>6</v>
      </c>
      <c r="V76" s="47">
        <v>1</v>
      </c>
      <c r="W76" s="47">
        <v>4</v>
      </c>
      <c r="X76" s="27">
        <v>26</v>
      </c>
      <c r="Y76" s="28">
        <v>1</v>
      </c>
      <c r="Z76" s="48"/>
      <c r="AA76" s="39"/>
    </row>
    <row r="77" spans="1:27" ht="22.5" x14ac:dyDescent="0.25">
      <c r="A77" s="70" t="s">
        <v>183</v>
      </c>
      <c r="B77" s="41">
        <v>10</v>
      </c>
      <c r="C77" s="61">
        <v>17</v>
      </c>
      <c r="D77" s="62" t="s">
        <v>49</v>
      </c>
      <c r="E77" s="62" t="s">
        <v>40</v>
      </c>
      <c r="F77" s="44" t="s">
        <v>42</v>
      </c>
      <c r="G77" s="23">
        <v>11</v>
      </c>
      <c r="H77" s="63">
        <v>11</v>
      </c>
      <c r="I77" s="484"/>
      <c r="J77" s="484"/>
      <c r="K77" s="24">
        <v>0.6470588235294118</v>
      </c>
      <c r="L77" s="63">
        <v>11</v>
      </c>
      <c r="M77" s="229">
        <v>1</v>
      </c>
      <c r="N77" s="33">
        <v>6</v>
      </c>
      <c r="O77" s="26">
        <v>0.35294117647058826</v>
      </c>
      <c r="P77" s="47">
        <v>3</v>
      </c>
      <c r="Q77" s="47">
        <v>3</v>
      </c>
      <c r="R77" s="47"/>
      <c r="S77" s="47"/>
      <c r="T77" s="47"/>
      <c r="U77" s="47"/>
      <c r="V77" s="47"/>
      <c r="W77" s="47"/>
      <c r="X77" s="27">
        <v>17</v>
      </c>
      <c r="Y77" s="28">
        <v>1</v>
      </c>
      <c r="Z77" s="48"/>
      <c r="AA77" s="39"/>
    </row>
    <row r="78" spans="1:27" ht="22.5" x14ac:dyDescent="0.25">
      <c r="A78" s="70" t="s">
        <v>184</v>
      </c>
      <c r="B78" s="41">
        <v>13</v>
      </c>
      <c r="C78" s="61">
        <v>38</v>
      </c>
      <c r="D78" s="62" t="s">
        <v>51</v>
      </c>
      <c r="E78" s="62" t="s">
        <v>40</v>
      </c>
      <c r="F78" s="44" t="s">
        <v>61</v>
      </c>
      <c r="G78" s="23">
        <v>28</v>
      </c>
      <c r="H78" s="63">
        <v>28</v>
      </c>
      <c r="I78" s="484"/>
      <c r="J78" s="484"/>
      <c r="K78" s="24">
        <v>0.73684210526315785</v>
      </c>
      <c r="L78" s="63">
        <v>27</v>
      </c>
      <c r="M78" s="229">
        <v>0.9642857142857143</v>
      </c>
      <c r="N78" s="33">
        <v>10</v>
      </c>
      <c r="O78" s="26">
        <v>0.26315789473684209</v>
      </c>
      <c r="P78" s="47"/>
      <c r="Q78" s="47">
        <v>1</v>
      </c>
      <c r="R78" s="47"/>
      <c r="S78" s="47"/>
      <c r="T78" s="47">
        <v>1</v>
      </c>
      <c r="U78" s="47">
        <v>3</v>
      </c>
      <c r="V78" s="47"/>
      <c r="W78" s="47">
        <v>5</v>
      </c>
      <c r="X78" s="27">
        <v>38</v>
      </c>
      <c r="Y78" s="28">
        <v>1</v>
      </c>
      <c r="Z78" s="48"/>
      <c r="AA78" s="39"/>
    </row>
    <row r="79" spans="1:27" ht="22.5" x14ac:dyDescent="0.25">
      <c r="A79" s="50" t="s">
        <v>184</v>
      </c>
      <c r="B79" s="41">
        <v>10</v>
      </c>
      <c r="C79" s="61">
        <v>11</v>
      </c>
      <c r="D79" s="57">
        <v>9</v>
      </c>
      <c r="E79" s="57"/>
      <c r="F79" s="55">
        <v>2</v>
      </c>
      <c r="G79" s="23">
        <v>9</v>
      </c>
      <c r="H79" s="57">
        <v>9</v>
      </c>
      <c r="I79" s="57"/>
      <c r="J79" s="57"/>
      <c r="K79" s="24">
        <v>0.81818181818181823</v>
      </c>
      <c r="L79" s="57">
        <v>9</v>
      </c>
      <c r="M79" s="229">
        <v>1</v>
      </c>
      <c r="N79" s="33">
        <v>2</v>
      </c>
      <c r="O79" s="26">
        <v>0.18181818181818182</v>
      </c>
      <c r="P79" s="41"/>
      <c r="Q79" s="41"/>
      <c r="R79" s="41"/>
      <c r="S79" s="41"/>
      <c r="T79" s="41"/>
      <c r="U79" s="41"/>
      <c r="V79" s="41"/>
      <c r="W79" s="41">
        <v>2</v>
      </c>
      <c r="X79" s="27">
        <v>11</v>
      </c>
      <c r="Y79" s="28">
        <v>1</v>
      </c>
      <c r="Z79" s="57"/>
      <c r="AA79" s="39"/>
    </row>
    <row r="80" spans="1:27" ht="22.5" x14ac:dyDescent="0.25">
      <c r="A80" s="70" t="s">
        <v>185</v>
      </c>
      <c r="B80" s="41">
        <v>17</v>
      </c>
      <c r="C80" s="61">
        <v>19</v>
      </c>
      <c r="D80" s="62" t="s">
        <v>53</v>
      </c>
      <c r="E80" s="62" t="s">
        <v>38</v>
      </c>
      <c r="F80" s="44" t="s">
        <v>40</v>
      </c>
      <c r="G80" s="23">
        <v>15</v>
      </c>
      <c r="H80" s="63">
        <v>15</v>
      </c>
      <c r="I80" s="484"/>
      <c r="J80" s="484"/>
      <c r="K80" s="24">
        <v>0.78947368421052633</v>
      </c>
      <c r="L80" s="63">
        <v>15</v>
      </c>
      <c r="M80" s="229">
        <v>1</v>
      </c>
      <c r="N80" s="33">
        <v>4</v>
      </c>
      <c r="O80" s="26">
        <v>0.21052631578947367</v>
      </c>
      <c r="P80" s="47">
        <v>2</v>
      </c>
      <c r="Q80" s="47"/>
      <c r="R80" s="47"/>
      <c r="S80" s="47"/>
      <c r="T80" s="47"/>
      <c r="U80" s="47">
        <v>1</v>
      </c>
      <c r="V80" s="47"/>
      <c r="W80" s="47">
        <v>1</v>
      </c>
      <c r="X80" s="27">
        <v>19</v>
      </c>
      <c r="Y80" s="28">
        <v>1</v>
      </c>
      <c r="Z80" s="48"/>
      <c r="AA80" s="39"/>
    </row>
    <row r="81" spans="1:27" x14ac:dyDescent="0.25">
      <c r="A81" s="101" t="s">
        <v>186</v>
      </c>
      <c r="B81" s="41">
        <v>20</v>
      </c>
      <c r="C81" s="61">
        <v>24</v>
      </c>
      <c r="D81" s="62" t="s">
        <v>57</v>
      </c>
      <c r="E81" s="62" t="s">
        <v>39</v>
      </c>
      <c r="F81" s="44" t="s">
        <v>41</v>
      </c>
      <c r="G81" s="23">
        <v>16</v>
      </c>
      <c r="H81" s="63">
        <v>16</v>
      </c>
      <c r="I81" s="484"/>
      <c r="J81" s="484"/>
      <c r="K81" s="24">
        <v>0.66666666666666663</v>
      </c>
      <c r="L81" s="63">
        <v>16</v>
      </c>
      <c r="M81" s="229">
        <v>1</v>
      </c>
      <c r="N81" s="33">
        <v>8</v>
      </c>
      <c r="O81" s="26">
        <v>0.33333333333333331</v>
      </c>
      <c r="P81" s="47">
        <v>4</v>
      </c>
      <c r="Q81" s="47">
        <v>1</v>
      </c>
      <c r="R81" s="47"/>
      <c r="S81" s="47"/>
      <c r="T81" s="47"/>
      <c r="U81" s="47">
        <v>1</v>
      </c>
      <c r="V81" s="47"/>
      <c r="W81" s="47">
        <v>2</v>
      </c>
      <c r="X81" s="27">
        <v>24</v>
      </c>
      <c r="Y81" s="28">
        <v>1</v>
      </c>
      <c r="Z81" s="48"/>
      <c r="AA81" s="39"/>
    </row>
    <row r="82" spans="1:27" ht="22.5" x14ac:dyDescent="0.25">
      <c r="A82" s="100" t="s">
        <v>187</v>
      </c>
      <c r="B82" s="41">
        <v>30</v>
      </c>
      <c r="C82" s="61">
        <v>15</v>
      </c>
      <c r="D82" s="62" t="s">
        <v>52</v>
      </c>
      <c r="E82" s="62"/>
      <c r="F82" s="44"/>
      <c r="G82" s="23">
        <v>14</v>
      </c>
      <c r="H82" s="63">
        <v>14</v>
      </c>
      <c r="I82" s="484"/>
      <c r="J82" s="484"/>
      <c r="K82" s="24">
        <v>0.93333333333333335</v>
      </c>
      <c r="L82" s="46">
        <v>14</v>
      </c>
      <c r="M82" s="229">
        <v>1</v>
      </c>
      <c r="N82" s="33">
        <v>1</v>
      </c>
      <c r="O82" s="26">
        <v>6.6666666666666666E-2</v>
      </c>
      <c r="P82" s="47"/>
      <c r="Q82" s="47"/>
      <c r="R82" s="47"/>
      <c r="S82" s="47"/>
      <c r="T82" s="47"/>
      <c r="U82" s="47"/>
      <c r="V82" s="47">
        <v>1</v>
      </c>
      <c r="W82" s="47"/>
      <c r="X82" s="27">
        <v>15</v>
      </c>
      <c r="Y82" s="28">
        <v>1</v>
      </c>
      <c r="Z82" s="48"/>
      <c r="AA82" s="39"/>
    </row>
    <row r="83" spans="1:27" ht="45" x14ac:dyDescent="0.25">
      <c r="A83" s="101" t="s">
        <v>188</v>
      </c>
      <c r="B83" s="41">
        <v>14</v>
      </c>
      <c r="C83" s="61">
        <v>34</v>
      </c>
      <c r="D83" s="62" t="s">
        <v>50</v>
      </c>
      <c r="E83" s="62"/>
      <c r="F83" s="44" t="s">
        <v>58</v>
      </c>
      <c r="G83" s="23">
        <v>25</v>
      </c>
      <c r="H83" s="63">
        <v>25</v>
      </c>
      <c r="I83" s="484"/>
      <c r="J83" s="484"/>
      <c r="K83" s="24">
        <v>0.73529411764705888</v>
      </c>
      <c r="L83" s="63">
        <v>24</v>
      </c>
      <c r="M83" s="229">
        <v>0.96</v>
      </c>
      <c r="N83" s="33">
        <v>9</v>
      </c>
      <c r="O83" s="26">
        <v>0.26470588235294118</v>
      </c>
      <c r="P83" s="47">
        <v>3</v>
      </c>
      <c r="Q83" s="47"/>
      <c r="R83" s="47"/>
      <c r="S83" s="47"/>
      <c r="T83" s="47"/>
      <c r="U83" s="47">
        <v>1</v>
      </c>
      <c r="V83" s="47">
        <v>1</v>
      </c>
      <c r="W83" s="47">
        <v>4</v>
      </c>
      <c r="X83" s="27">
        <v>34</v>
      </c>
      <c r="Y83" s="28">
        <v>1</v>
      </c>
      <c r="Z83" s="48"/>
      <c r="AA83" s="39"/>
    </row>
    <row r="84" spans="1:27" ht="22.5" x14ac:dyDescent="0.25">
      <c r="A84" s="58" t="s">
        <v>189</v>
      </c>
      <c r="B84" s="41">
        <v>10</v>
      </c>
      <c r="C84" s="61">
        <v>13</v>
      </c>
      <c r="D84" s="62" t="s">
        <v>47</v>
      </c>
      <c r="E84" s="62"/>
      <c r="F84" s="44" t="s">
        <v>40</v>
      </c>
      <c r="G84" s="23">
        <v>11</v>
      </c>
      <c r="H84" s="63">
        <v>11</v>
      </c>
      <c r="I84" s="484"/>
      <c r="J84" s="484"/>
      <c r="K84" s="24">
        <v>0.84615384615384615</v>
      </c>
      <c r="L84" s="63">
        <v>11</v>
      </c>
      <c r="M84" s="229">
        <v>1</v>
      </c>
      <c r="N84" s="33">
        <v>2</v>
      </c>
      <c r="O84" s="26">
        <v>0.15384615384615385</v>
      </c>
      <c r="P84" s="47"/>
      <c r="Q84" s="47"/>
      <c r="R84" s="47"/>
      <c r="S84" s="47"/>
      <c r="T84" s="47"/>
      <c r="U84" s="47">
        <v>1</v>
      </c>
      <c r="V84" s="47"/>
      <c r="W84" s="47">
        <v>1</v>
      </c>
      <c r="X84" s="27">
        <v>13</v>
      </c>
      <c r="Y84" s="28">
        <v>1</v>
      </c>
      <c r="Z84" s="48"/>
      <c r="AA84" s="39"/>
    </row>
    <row r="85" spans="1:27" ht="22.5" x14ac:dyDescent="0.25">
      <c r="A85" s="64" t="s">
        <v>160</v>
      </c>
      <c r="B85" s="41">
        <v>5</v>
      </c>
      <c r="C85" s="61">
        <v>9</v>
      </c>
      <c r="D85" s="62" t="s">
        <v>44</v>
      </c>
      <c r="E85" s="62"/>
      <c r="F85" s="44" t="s">
        <v>39</v>
      </c>
      <c r="G85" s="23">
        <v>7</v>
      </c>
      <c r="H85" s="63">
        <v>7</v>
      </c>
      <c r="I85" s="484"/>
      <c r="J85" s="484"/>
      <c r="K85" s="24">
        <v>0.77777777777777779</v>
      </c>
      <c r="L85" s="46">
        <v>7</v>
      </c>
      <c r="M85" s="229">
        <v>1</v>
      </c>
      <c r="N85" s="33">
        <v>2</v>
      </c>
      <c r="O85" s="26">
        <v>0.22222222222222221</v>
      </c>
      <c r="P85" s="47">
        <v>1</v>
      </c>
      <c r="Q85" s="47">
        <v>1</v>
      </c>
      <c r="R85" s="47"/>
      <c r="S85" s="47"/>
      <c r="T85" s="47"/>
      <c r="U85" s="47"/>
      <c r="V85" s="47"/>
      <c r="W85" s="47"/>
      <c r="X85" s="27">
        <v>9</v>
      </c>
      <c r="Y85" s="28">
        <v>1</v>
      </c>
      <c r="Z85" s="48"/>
      <c r="AA85" s="39"/>
    </row>
    <row r="86" spans="1:27" ht="22.5" x14ac:dyDescent="0.25">
      <c r="A86" s="58" t="s">
        <v>160</v>
      </c>
      <c r="B86" s="41">
        <v>10</v>
      </c>
      <c r="C86" s="61">
        <v>18</v>
      </c>
      <c r="D86" s="62" t="s">
        <v>47</v>
      </c>
      <c r="E86" s="62" t="s">
        <v>38</v>
      </c>
      <c r="F86" s="44" t="s">
        <v>45</v>
      </c>
      <c r="G86" s="23">
        <v>12</v>
      </c>
      <c r="H86" s="63">
        <v>12</v>
      </c>
      <c r="I86" s="484"/>
      <c r="J86" s="484"/>
      <c r="K86" s="24">
        <v>0.66666666666666663</v>
      </c>
      <c r="L86" s="63">
        <v>12</v>
      </c>
      <c r="M86" s="229">
        <v>1</v>
      </c>
      <c r="N86" s="33">
        <v>6</v>
      </c>
      <c r="O86" s="26">
        <v>0.33333333333333331</v>
      </c>
      <c r="P86" s="47">
        <v>3</v>
      </c>
      <c r="Q86" s="47"/>
      <c r="R86" s="47"/>
      <c r="S86" s="47"/>
      <c r="T86" s="47"/>
      <c r="U86" s="47"/>
      <c r="V86" s="47"/>
      <c r="W86" s="47">
        <v>3</v>
      </c>
      <c r="X86" s="27">
        <v>18</v>
      </c>
      <c r="Y86" s="28">
        <v>1</v>
      </c>
      <c r="Z86" s="48"/>
      <c r="AA86" s="39"/>
    </row>
    <row r="87" spans="1:27" ht="33.75" x14ac:dyDescent="0.25">
      <c r="A87" s="281" t="s">
        <v>199</v>
      </c>
      <c r="B87" s="41">
        <v>5</v>
      </c>
      <c r="C87" s="61">
        <v>18</v>
      </c>
      <c r="D87" s="57">
        <v>8</v>
      </c>
      <c r="E87" s="57"/>
      <c r="F87" s="55">
        <v>10</v>
      </c>
      <c r="G87" s="23">
        <v>13</v>
      </c>
      <c r="H87" s="57">
        <v>13</v>
      </c>
      <c r="I87" s="57"/>
      <c r="J87" s="57"/>
      <c r="K87" s="24">
        <v>0.72222222222222221</v>
      </c>
      <c r="L87" s="57">
        <v>13</v>
      </c>
      <c r="M87" s="229">
        <v>1</v>
      </c>
      <c r="N87" s="33">
        <v>4</v>
      </c>
      <c r="O87" s="26">
        <v>0.22222222222222221</v>
      </c>
      <c r="P87" s="41"/>
      <c r="Q87" s="41"/>
      <c r="R87" s="41"/>
      <c r="S87" s="41"/>
      <c r="T87" s="41"/>
      <c r="U87" s="41"/>
      <c r="V87" s="41"/>
      <c r="W87" s="41">
        <v>4</v>
      </c>
      <c r="X87" s="27">
        <v>17</v>
      </c>
      <c r="Y87" s="299">
        <v>0.94444444444444442</v>
      </c>
      <c r="Z87" s="57">
        <v>1</v>
      </c>
      <c r="AA87" s="229">
        <v>5.5555555555555552E-2</v>
      </c>
    </row>
    <row r="88" spans="1:27" ht="33.75" x14ac:dyDescent="0.25">
      <c r="A88" s="64" t="s">
        <v>115</v>
      </c>
      <c r="B88" s="41">
        <v>10</v>
      </c>
      <c r="C88" s="61">
        <v>26</v>
      </c>
      <c r="D88" s="62" t="s">
        <v>46</v>
      </c>
      <c r="E88" s="62"/>
      <c r="F88" s="44" t="s">
        <v>54</v>
      </c>
      <c r="G88" s="23">
        <v>18</v>
      </c>
      <c r="H88" s="63">
        <v>18</v>
      </c>
      <c r="I88" s="484"/>
      <c r="J88" s="484"/>
      <c r="K88" s="24">
        <v>0.69230769230769229</v>
      </c>
      <c r="L88" s="63">
        <v>18</v>
      </c>
      <c r="M88" s="229">
        <v>1</v>
      </c>
      <c r="N88" s="33">
        <v>8</v>
      </c>
      <c r="O88" s="26">
        <v>0.30769230769230771</v>
      </c>
      <c r="P88" s="47">
        <v>1</v>
      </c>
      <c r="Q88" s="47"/>
      <c r="R88" s="47"/>
      <c r="S88" s="47">
        <v>3</v>
      </c>
      <c r="T88" s="47"/>
      <c r="U88" s="47"/>
      <c r="V88" s="47"/>
      <c r="W88" s="47">
        <v>4</v>
      </c>
      <c r="X88" s="27">
        <v>26</v>
      </c>
      <c r="Y88" s="28">
        <v>1</v>
      </c>
      <c r="Z88" s="48"/>
      <c r="AA88" s="39"/>
    </row>
    <row r="89" spans="1:27" ht="33.75" x14ac:dyDescent="0.25">
      <c r="A89" s="70" t="s">
        <v>121</v>
      </c>
      <c r="B89" s="41">
        <v>15</v>
      </c>
      <c r="C89" s="61">
        <v>21</v>
      </c>
      <c r="D89" s="57">
        <v>15</v>
      </c>
      <c r="E89" s="57">
        <v>2</v>
      </c>
      <c r="F89" s="55">
        <v>6</v>
      </c>
      <c r="G89" s="23">
        <v>14</v>
      </c>
      <c r="H89" s="57">
        <v>14</v>
      </c>
      <c r="I89" s="57"/>
      <c r="J89" s="57"/>
      <c r="K89" s="24">
        <v>0.66666666666666663</v>
      </c>
      <c r="L89" s="57">
        <v>14</v>
      </c>
      <c r="M89" s="229">
        <v>1</v>
      </c>
      <c r="N89" s="33">
        <v>7</v>
      </c>
      <c r="O89" s="26">
        <v>0.33333333333333331</v>
      </c>
      <c r="P89" s="41">
        <v>2</v>
      </c>
      <c r="Q89" s="41">
        <v>1</v>
      </c>
      <c r="R89" s="41"/>
      <c r="S89" s="41"/>
      <c r="T89" s="41"/>
      <c r="U89" s="41">
        <v>3</v>
      </c>
      <c r="V89" s="41"/>
      <c r="W89" s="41">
        <v>1</v>
      </c>
      <c r="X89" s="27">
        <v>21</v>
      </c>
      <c r="Y89" s="28">
        <v>1</v>
      </c>
      <c r="Z89" s="74"/>
      <c r="AA89" s="39"/>
    </row>
    <row r="90" spans="1:27" ht="56.25" x14ac:dyDescent="0.25">
      <c r="A90" s="50" t="s">
        <v>85</v>
      </c>
      <c r="B90" s="41">
        <v>15</v>
      </c>
      <c r="C90" s="61">
        <v>13</v>
      </c>
      <c r="D90" s="57">
        <v>13</v>
      </c>
      <c r="E90" s="57">
        <v>2</v>
      </c>
      <c r="F90" s="55"/>
      <c r="G90" s="23">
        <v>11</v>
      </c>
      <c r="H90" s="57">
        <v>11</v>
      </c>
      <c r="I90" s="57"/>
      <c r="J90" s="57"/>
      <c r="K90" s="24">
        <v>0.84615384615384615</v>
      </c>
      <c r="L90" s="57">
        <v>10</v>
      </c>
      <c r="M90" s="229">
        <v>0.90909090909090906</v>
      </c>
      <c r="N90" s="33">
        <v>2</v>
      </c>
      <c r="O90" s="26">
        <v>0.15384615384615385</v>
      </c>
      <c r="P90" s="41">
        <v>1</v>
      </c>
      <c r="Q90" s="41"/>
      <c r="R90" s="41"/>
      <c r="S90" s="41"/>
      <c r="T90" s="41"/>
      <c r="U90" s="41"/>
      <c r="V90" s="41">
        <v>1</v>
      </c>
      <c r="W90" s="41"/>
      <c r="X90" s="27">
        <v>13</v>
      </c>
      <c r="Y90" s="28">
        <v>1</v>
      </c>
      <c r="Z90" s="57"/>
      <c r="AA90" s="479"/>
    </row>
    <row r="91" spans="1:27" ht="45" x14ac:dyDescent="0.25">
      <c r="A91" s="104" t="s">
        <v>200</v>
      </c>
      <c r="B91" s="41">
        <v>12</v>
      </c>
      <c r="C91" s="61">
        <v>11</v>
      </c>
      <c r="D91" s="57">
        <v>10</v>
      </c>
      <c r="E91" s="57"/>
      <c r="F91" s="55">
        <v>1</v>
      </c>
      <c r="G91" s="23">
        <v>9</v>
      </c>
      <c r="H91" s="57">
        <v>9</v>
      </c>
      <c r="I91" s="57"/>
      <c r="J91" s="57"/>
      <c r="K91" s="24">
        <v>0.81818181818181823</v>
      </c>
      <c r="L91" s="57">
        <v>9</v>
      </c>
      <c r="M91" s="229">
        <v>1</v>
      </c>
      <c r="N91" s="33">
        <v>2</v>
      </c>
      <c r="O91" s="26">
        <v>0.18181818181818182</v>
      </c>
      <c r="P91" s="57"/>
      <c r="Q91" s="57"/>
      <c r="R91" s="57"/>
      <c r="S91" s="57"/>
      <c r="T91" s="57"/>
      <c r="U91" s="57"/>
      <c r="V91" s="57"/>
      <c r="W91" s="57">
        <v>2</v>
      </c>
      <c r="X91" s="27">
        <v>11</v>
      </c>
      <c r="Y91" s="28">
        <v>1</v>
      </c>
      <c r="Z91" s="57"/>
      <c r="AA91" s="39"/>
    </row>
    <row r="92" spans="1:27" ht="45" x14ac:dyDescent="0.25">
      <c r="A92" s="50" t="s">
        <v>86</v>
      </c>
      <c r="B92" s="41">
        <v>18</v>
      </c>
      <c r="C92" s="61">
        <v>13</v>
      </c>
      <c r="D92" s="57">
        <v>13</v>
      </c>
      <c r="E92" s="57"/>
      <c r="F92" s="55"/>
      <c r="G92" s="23">
        <v>4</v>
      </c>
      <c r="H92" s="57">
        <v>4</v>
      </c>
      <c r="I92" s="57"/>
      <c r="J92" s="57"/>
      <c r="K92" s="24">
        <v>0.30769230769230771</v>
      </c>
      <c r="L92" s="57">
        <v>4</v>
      </c>
      <c r="M92" s="229">
        <v>1</v>
      </c>
      <c r="N92" s="33">
        <v>8</v>
      </c>
      <c r="O92" s="26">
        <v>0.61538461538461542</v>
      </c>
      <c r="P92" s="41"/>
      <c r="Q92" s="41"/>
      <c r="R92" s="41"/>
      <c r="S92" s="41"/>
      <c r="T92" s="41"/>
      <c r="U92" s="41"/>
      <c r="V92" s="41"/>
      <c r="W92" s="41">
        <v>8</v>
      </c>
      <c r="X92" s="27">
        <v>12</v>
      </c>
      <c r="Y92" s="299">
        <v>0.92307692307692313</v>
      </c>
      <c r="Z92" s="57">
        <v>1</v>
      </c>
      <c r="AA92" s="478">
        <v>7.6923076923076927E-2</v>
      </c>
    </row>
    <row r="93" spans="1:27" ht="56.25" x14ac:dyDescent="0.25">
      <c r="A93" s="50" t="s">
        <v>87</v>
      </c>
      <c r="B93" s="41">
        <v>40</v>
      </c>
      <c r="C93" s="61">
        <v>14</v>
      </c>
      <c r="D93" s="57">
        <v>14</v>
      </c>
      <c r="E93" s="57"/>
      <c r="F93" s="55"/>
      <c r="G93" s="23">
        <v>11</v>
      </c>
      <c r="H93" s="57">
        <v>11</v>
      </c>
      <c r="I93" s="57"/>
      <c r="J93" s="57"/>
      <c r="K93" s="24">
        <v>0.7857142857142857</v>
      </c>
      <c r="L93" s="57">
        <v>10</v>
      </c>
      <c r="M93" s="229">
        <v>0.90909090909090906</v>
      </c>
      <c r="N93" s="33">
        <v>3</v>
      </c>
      <c r="O93" s="26">
        <v>0.21428571428571427</v>
      </c>
      <c r="P93" s="41">
        <v>1</v>
      </c>
      <c r="Q93" s="41"/>
      <c r="R93" s="41"/>
      <c r="S93" s="41"/>
      <c r="T93" s="41"/>
      <c r="U93" s="41"/>
      <c r="V93" s="41"/>
      <c r="W93" s="41">
        <v>2</v>
      </c>
      <c r="X93" s="27">
        <v>14</v>
      </c>
      <c r="Y93" s="28">
        <v>1</v>
      </c>
      <c r="Z93" s="57"/>
      <c r="AA93" s="39"/>
    </row>
    <row r="94" spans="1:27" ht="56.25" x14ac:dyDescent="0.25">
      <c r="A94" s="58" t="s">
        <v>88</v>
      </c>
      <c r="B94" s="41">
        <v>15</v>
      </c>
      <c r="C94" s="61">
        <v>5</v>
      </c>
      <c r="D94" s="57">
        <v>5</v>
      </c>
      <c r="E94" s="57">
        <v>1</v>
      </c>
      <c r="F94" s="55"/>
      <c r="G94" s="23">
        <v>5</v>
      </c>
      <c r="H94" s="57">
        <v>5</v>
      </c>
      <c r="I94" s="57"/>
      <c r="J94" s="57"/>
      <c r="K94" s="24">
        <v>1</v>
      </c>
      <c r="L94" s="57">
        <v>5</v>
      </c>
      <c r="M94" s="229">
        <v>1</v>
      </c>
      <c r="N94" s="33">
        <v>0</v>
      </c>
      <c r="O94" s="26">
        <v>0</v>
      </c>
      <c r="P94" s="41"/>
      <c r="Q94" s="41"/>
      <c r="R94" s="41"/>
      <c r="S94" s="41"/>
      <c r="T94" s="41"/>
      <c r="U94" s="41"/>
      <c r="V94" s="41"/>
      <c r="W94" s="41"/>
      <c r="X94" s="27">
        <v>5</v>
      </c>
      <c r="Y94" s="28">
        <v>1</v>
      </c>
      <c r="Z94" s="57"/>
      <c r="AA94" s="39"/>
    </row>
    <row r="95" spans="1:27" ht="22.5" x14ac:dyDescent="0.25">
      <c r="A95" s="104" t="s">
        <v>201</v>
      </c>
      <c r="B95" s="41">
        <v>15</v>
      </c>
      <c r="C95" s="61">
        <v>6</v>
      </c>
      <c r="D95" s="57">
        <v>4</v>
      </c>
      <c r="E95" s="57"/>
      <c r="F95" s="55">
        <v>2</v>
      </c>
      <c r="G95" s="23">
        <v>5</v>
      </c>
      <c r="H95" s="57">
        <v>5</v>
      </c>
      <c r="I95" s="57"/>
      <c r="J95" s="57"/>
      <c r="K95" s="24">
        <v>0.83333333333333337</v>
      </c>
      <c r="L95" s="57">
        <v>4</v>
      </c>
      <c r="M95" s="229">
        <v>0.8</v>
      </c>
      <c r="N95" s="33">
        <v>1</v>
      </c>
      <c r="O95" s="26">
        <v>0.16666666666666666</v>
      </c>
      <c r="P95" s="41"/>
      <c r="Q95" s="41"/>
      <c r="R95" s="41"/>
      <c r="S95" s="41"/>
      <c r="T95" s="41"/>
      <c r="U95" s="41"/>
      <c r="V95" s="41"/>
      <c r="W95" s="41">
        <v>1</v>
      </c>
      <c r="X95" s="27">
        <v>6</v>
      </c>
      <c r="Y95" s="28">
        <v>1</v>
      </c>
      <c r="Z95" s="57"/>
      <c r="AA95" s="39"/>
    </row>
    <row r="96" spans="1:27" ht="22.5" x14ac:dyDescent="0.25">
      <c r="A96" s="50" t="s">
        <v>91</v>
      </c>
      <c r="B96" s="41">
        <v>18</v>
      </c>
      <c r="C96" s="61">
        <v>13</v>
      </c>
      <c r="D96" s="57">
        <v>10</v>
      </c>
      <c r="E96" s="57">
        <v>2</v>
      </c>
      <c r="F96" s="55">
        <v>3</v>
      </c>
      <c r="G96" s="23">
        <v>9</v>
      </c>
      <c r="H96" s="57">
        <v>9</v>
      </c>
      <c r="I96" s="57"/>
      <c r="J96" s="57"/>
      <c r="K96" s="24">
        <v>0.69230769230769229</v>
      </c>
      <c r="L96" s="57">
        <v>9</v>
      </c>
      <c r="M96" s="229">
        <v>1</v>
      </c>
      <c r="N96" s="33">
        <v>4</v>
      </c>
      <c r="O96" s="26">
        <v>0.30769230769230771</v>
      </c>
      <c r="P96" s="41"/>
      <c r="Q96" s="41"/>
      <c r="R96" s="41"/>
      <c r="S96" s="41"/>
      <c r="T96" s="41">
        <v>1</v>
      </c>
      <c r="U96" s="41"/>
      <c r="V96" s="41"/>
      <c r="W96" s="41">
        <v>3</v>
      </c>
      <c r="X96" s="27">
        <v>13</v>
      </c>
      <c r="Y96" s="28">
        <v>1</v>
      </c>
      <c r="Z96" s="57"/>
      <c r="AA96" s="39"/>
    </row>
    <row r="97" spans="1:27" ht="45" x14ac:dyDescent="0.25">
      <c r="A97" s="50" t="s">
        <v>92</v>
      </c>
      <c r="B97" s="41">
        <v>20</v>
      </c>
      <c r="C97" s="61">
        <v>12</v>
      </c>
      <c r="D97" s="57">
        <v>9</v>
      </c>
      <c r="E97" s="57">
        <v>1</v>
      </c>
      <c r="F97" s="55">
        <v>3</v>
      </c>
      <c r="G97" s="23">
        <v>8</v>
      </c>
      <c r="H97" s="57">
        <v>8</v>
      </c>
      <c r="I97" s="57"/>
      <c r="J97" s="57"/>
      <c r="K97" s="24">
        <v>0.66666666666666663</v>
      </c>
      <c r="L97" s="57">
        <v>8</v>
      </c>
      <c r="M97" s="229">
        <v>1</v>
      </c>
      <c r="N97" s="33">
        <v>4</v>
      </c>
      <c r="O97" s="26">
        <v>0.33333333333333331</v>
      </c>
      <c r="P97" s="41"/>
      <c r="Q97" s="41"/>
      <c r="R97" s="41"/>
      <c r="S97" s="41"/>
      <c r="T97" s="41"/>
      <c r="U97" s="41"/>
      <c r="V97" s="41"/>
      <c r="W97" s="41">
        <v>4</v>
      </c>
      <c r="X97" s="27">
        <v>12</v>
      </c>
      <c r="Y97" s="28">
        <v>1</v>
      </c>
      <c r="Z97" s="57"/>
      <c r="AA97" s="39"/>
    </row>
    <row r="98" spans="1:27" ht="22.5" x14ac:dyDescent="0.25">
      <c r="A98" s="281" t="s">
        <v>202</v>
      </c>
      <c r="B98" s="41">
        <v>5</v>
      </c>
      <c r="C98" s="61">
        <v>4</v>
      </c>
      <c r="D98" s="57">
        <v>4</v>
      </c>
      <c r="E98" s="57"/>
      <c r="F98" s="55"/>
      <c r="G98" s="23">
        <v>3</v>
      </c>
      <c r="H98" s="57">
        <v>3</v>
      </c>
      <c r="I98" s="57"/>
      <c r="J98" s="57"/>
      <c r="K98" s="24">
        <v>0.75</v>
      </c>
      <c r="L98" s="57">
        <v>3</v>
      </c>
      <c r="M98" s="229">
        <v>1</v>
      </c>
      <c r="N98" s="33">
        <v>1</v>
      </c>
      <c r="O98" s="26">
        <v>0.25</v>
      </c>
      <c r="P98" s="41"/>
      <c r="Q98" s="41"/>
      <c r="R98" s="41"/>
      <c r="S98" s="41"/>
      <c r="T98" s="41"/>
      <c r="U98" s="41"/>
      <c r="V98" s="41"/>
      <c r="W98" s="41">
        <v>1</v>
      </c>
      <c r="X98" s="27">
        <v>4</v>
      </c>
      <c r="Y98" s="28">
        <v>1</v>
      </c>
      <c r="Z98" s="57"/>
      <c r="AA98" s="39"/>
    </row>
    <row r="99" spans="1:27" ht="22.5" x14ac:dyDescent="0.25">
      <c r="A99" s="107" t="s">
        <v>202</v>
      </c>
      <c r="B99" s="41">
        <v>10</v>
      </c>
      <c r="C99" s="61">
        <v>10</v>
      </c>
      <c r="D99" s="57">
        <v>9</v>
      </c>
      <c r="E99" s="57"/>
      <c r="F99" s="55">
        <v>1</v>
      </c>
      <c r="G99" s="23">
        <v>9</v>
      </c>
      <c r="H99" s="57">
        <v>9</v>
      </c>
      <c r="I99" s="57"/>
      <c r="J99" s="57"/>
      <c r="K99" s="24">
        <v>0.9</v>
      </c>
      <c r="L99" s="57">
        <v>9</v>
      </c>
      <c r="M99" s="229">
        <v>1</v>
      </c>
      <c r="N99" s="33">
        <v>1</v>
      </c>
      <c r="O99" s="26">
        <v>0.1</v>
      </c>
      <c r="P99" s="41">
        <v>1</v>
      </c>
      <c r="Q99" s="41"/>
      <c r="R99" s="41"/>
      <c r="S99" s="41"/>
      <c r="T99" s="41"/>
      <c r="U99" s="41"/>
      <c r="V99" s="41"/>
      <c r="W99" s="41"/>
      <c r="X99" s="27">
        <v>10</v>
      </c>
      <c r="Y99" s="28">
        <v>1</v>
      </c>
      <c r="Z99" s="57"/>
      <c r="AA99" s="39"/>
    </row>
    <row r="100" spans="1:27" ht="33.75" x14ac:dyDescent="0.25">
      <c r="A100" s="50" t="s">
        <v>93</v>
      </c>
      <c r="B100" s="41">
        <v>12</v>
      </c>
      <c r="C100" s="61">
        <v>7</v>
      </c>
      <c r="D100" s="57">
        <v>7</v>
      </c>
      <c r="E100" s="57"/>
      <c r="F100" s="55"/>
      <c r="G100" s="23">
        <v>5</v>
      </c>
      <c r="H100" s="57">
        <v>5</v>
      </c>
      <c r="I100" s="57"/>
      <c r="J100" s="57"/>
      <c r="K100" s="24">
        <v>0.7142857142857143</v>
      </c>
      <c r="L100" s="57">
        <v>5</v>
      </c>
      <c r="M100" s="229">
        <v>1</v>
      </c>
      <c r="N100" s="33">
        <v>2</v>
      </c>
      <c r="O100" s="26">
        <v>0.2857142857142857</v>
      </c>
      <c r="P100" s="41"/>
      <c r="Q100" s="41"/>
      <c r="R100" s="41"/>
      <c r="S100" s="41"/>
      <c r="T100" s="41"/>
      <c r="U100" s="41">
        <v>1</v>
      </c>
      <c r="V100" s="41"/>
      <c r="W100" s="41">
        <v>1</v>
      </c>
      <c r="X100" s="27">
        <v>7</v>
      </c>
      <c r="Y100" s="28">
        <v>1</v>
      </c>
      <c r="Z100" s="57"/>
      <c r="AA100" s="39"/>
    </row>
    <row r="101" spans="1:27" ht="22.5" x14ac:dyDescent="0.25">
      <c r="A101" s="58" t="s">
        <v>89</v>
      </c>
      <c r="B101" s="41">
        <v>25</v>
      </c>
      <c r="C101" s="61">
        <v>22</v>
      </c>
      <c r="D101" s="57">
        <v>20</v>
      </c>
      <c r="E101" s="57">
        <v>3</v>
      </c>
      <c r="F101" s="55">
        <v>2</v>
      </c>
      <c r="G101" s="23">
        <v>16</v>
      </c>
      <c r="H101" s="57">
        <v>16</v>
      </c>
      <c r="I101" s="57"/>
      <c r="J101" s="57"/>
      <c r="K101" s="24">
        <v>0.72727272727272729</v>
      </c>
      <c r="L101" s="57">
        <v>16</v>
      </c>
      <c r="M101" s="229">
        <v>1</v>
      </c>
      <c r="N101" s="33">
        <v>6</v>
      </c>
      <c r="O101" s="26">
        <v>0.27272727272727271</v>
      </c>
      <c r="P101" s="41"/>
      <c r="Q101" s="41"/>
      <c r="R101" s="41"/>
      <c r="S101" s="41"/>
      <c r="T101" s="41"/>
      <c r="U101" s="41">
        <v>4</v>
      </c>
      <c r="V101" s="41"/>
      <c r="W101" s="41">
        <v>2</v>
      </c>
      <c r="X101" s="27">
        <v>22</v>
      </c>
      <c r="Y101" s="28">
        <v>1</v>
      </c>
      <c r="Z101" s="57"/>
      <c r="AA101" s="39"/>
    </row>
    <row r="102" spans="1:27" ht="22.5" x14ac:dyDescent="0.25">
      <c r="A102" s="58" t="s">
        <v>89</v>
      </c>
      <c r="B102" s="41">
        <v>20</v>
      </c>
      <c r="C102" s="61">
        <v>7</v>
      </c>
      <c r="D102" s="57">
        <v>7</v>
      </c>
      <c r="E102" s="57">
        <v>2</v>
      </c>
      <c r="F102" s="55"/>
      <c r="G102" s="23">
        <v>2</v>
      </c>
      <c r="H102" s="57">
        <v>2</v>
      </c>
      <c r="I102" s="57"/>
      <c r="J102" s="57"/>
      <c r="K102" s="24">
        <v>0.2857142857142857</v>
      </c>
      <c r="L102" s="57">
        <v>2</v>
      </c>
      <c r="M102" s="229">
        <v>1</v>
      </c>
      <c r="N102" s="33">
        <v>5</v>
      </c>
      <c r="O102" s="26">
        <v>0.7142857142857143</v>
      </c>
      <c r="P102" s="41"/>
      <c r="Q102" s="41"/>
      <c r="R102" s="41"/>
      <c r="S102" s="41"/>
      <c r="T102" s="41"/>
      <c r="U102" s="41">
        <v>5</v>
      </c>
      <c r="V102" s="41"/>
      <c r="W102" s="41"/>
      <c r="X102" s="27">
        <v>7</v>
      </c>
      <c r="Y102" s="28">
        <v>1</v>
      </c>
      <c r="Z102" s="57"/>
      <c r="AA102" s="39"/>
    </row>
    <row r="103" spans="1:27" ht="33.75" x14ac:dyDescent="0.25">
      <c r="A103" s="91" t="s">
        <v>176</v>
      </c>
      <c r="B103" s="41">
        <v>23</v>
      </c>
      <c r="C103" s="61">
        <v>25</v>
      </c>
      <c r="D103" s="62" t="s">
        <v>62</v>
      </c>
      <c r="E103" s="62" t="s">
        <v>38</v>
      </c>
      <c r="F103" s="44"/>
      <c r="G103" s="23">
        <v>12</v>
      </c>
      <c r="H103" s="63">
        <v>12</v>
      </c>
      <c r="I103" s="484"/>
      <c r="J103" s="484"/>
      <c r="K103" s="24">
        <v>0.48</v>
      </c>
      <c r="L103" s="63">
        <v>12</v>
      </c>
      <c r="M103" s="229">
        <v>1</v>
      </c>
      <c r="N103" s="33">
        <v>13</v>
      </c>
      <c r="O103" s="26">
        <v>0.52</v>
      </c>
      <c r="P103" s="47">
        <v>3</v>
      </c>
      <c r="Q103" s="47"/>
      <c r="R103" s="47"/>
      <c r="S103" s="47"/>
      <c r="T103" s="47"/>
      <c r="U103" s="47"/>
      <c r="V103" s="47">
        <v>1</v>
      </c>
      <c r="W103" s="47">
        <v>9</v>
      </c>
      <c r="X103" s="27">
        <v>25</v>
      </c>
      <c r="Y103" s="28">
        <v>1</v>
      </c>
      <c r="Z103" s="90"/>
      <c r="AA103" s="39"/>
    </row>
    <row r="104" spans="1:27" ht="22.5" x14ac:dyDescent="0.25">
      <c r="A104" s="93" t="s">
        <v>177</v>
      </c>
      <c r="B104" s="41">
        <v>25</v>
      </c>
      <c r="C104" s="61">
        <v>21</v>
      </c>
      <c r="D104" s="62" t="s">
        <v>58</v>
      </c>
      <c r="E104" s="62" t="s">
        <v>38</v>
      </c>
      <c r="F104" s="44"/>
      <c r="G104" s="23">
        <v>15</v>
      </c>
      <c r="H104" s="63">
        <v>15</v>
      </c>
      <c r="I104" s="484"/>
      <c r="J104" s="484"/>
      <c r="K104" s="24">
        <v>0.7142857142857143</v>
      </c>
      <c r="L104" s="63">
        <v>14</v>
      </c>
      <c r="M104" s="229">
        <v>0.93333333333333335</v>
      </c>
      <c r="N104" s="33">
        <v>6</v>
      </c>
      <c r="O104" s="26">
        <v>0.2857142857142857</v>
      </c>
      <c r="P104" s="47">
        <v>1</v>
      </c>
      <c r="Q104" s="47"/>
      <c r="R104" s="47"/>
      <c r="S104" s="47"/>
      <c r="T104" s="47"/>
      <c r="U104" s="47">
        <v>2</v>
      </c>
      <c r="V104" s="47"/>
      <c r="W104" s="47">
        <v>3</v>
      </c>
      <c r="X104" s="27">
        <v>21</v>
      </c>
      <c r="Y104" s="28">
        <v>1</v>
      </c>
      <c r="Z104" s="90"/>
      <c r="AA104" s="39"/>
    </row>
    <row r="105" spans="1:27" ht="22.5" x14ac:dyDescent="0.25">
      <c r="A105" s="281" t="s">
        <v>177</v>
      </c>
      <c r="B105" s="41">
        <v>17</v>
      </c>
      <c r="C105" s="61">
        <v>11</v>
      </c>
      <c r="D105" s="57">
        <v>9</v>
      </c>
      <c r="E105" s="57"/>
      <c r="F105" s="55">
        <v>2</v>
      </c>
      <c r="G105" s="23">
        <v>8</v>
      </c>
      <c r="H105" s="57">
        <v>8</v>
      </c>
      <c r="I105" s="57"/>
      <c r="J105" s="57"/>
      <c r="K105" s="24">
        <v>0.72727272727272729</v>
      </c>
      <c r="L105" s="57">
        <v>8</v>
      </c>
      <c r="M105" s="229">
        <v>1</v>
      </c>
      <c r="N105" s="33">
        <v>3</v>
      </c>
      <c r="O105" s="26">
        <v>0.27272727272727271</v>
      </c>
      <c r="P105" s="41"/>
      <c r="Q105" s="41"/>
      <c r="R105" s="41"/>
      <c r="S105" s="41"/>
      <c r="T105" s="41"/>
      <c r="U105" s="41"/>
      <c r="V105" s="41"/>
      <c r="W105" s="41">
        <v>3</v>
      </c>
      <c r="X105" s="27">
        <v>11</v>
      </c>
      <c r="Y105" s="28">
        <v>1</v>
      </c>
      <c r="Z105" s="57"/>
      <c r="AA105" s="39"/>
    </row>
    <row r="106" spans="1:27" ht="22.5" x14ac:dyDescent="0.25">
      <c r="A106" s="106" t="s">
        <v>177</v>
      </c>
      <c r="B106" s="41">
        <v>20</v>
      </c>
      <c r="C106" s="61">
        <v>29</v>
      </c>
      <c r="D106" s="57">
        <v>26</v>
      </c>
      <c r="E106" s="57">
        <v>2</v>
      </c>
      <c r="F106" s="55">
        <v>3</v>
      </c>
      <c r="G106" s="23">
        <v>22</v>
      </c>
      <c r="H106" s="57">
        <v>22</v>
      </c>
      <c r="I106" s="57"/>
      <c r="J106" s="57"/>
      <c r="K106" s="24">
        <v>0.75862068965517238</v>
      </c>
      <c r="L106" s="57">
        <v>22</v>
      </c>
      <c r="M106" s="229">
        <v>1</v>
      </c>
      <c r="N106" s="33">
        <v>7</v>
      </c>
      <c r="O106" s="26">
        <v>0.2413793103448276</v>
      </c>
      <c r="P106" s="41">
        <v>1</v>
      </c>
      <c r="Q106" s="41"/>
      <c r="R106" s="41"/>
      <c r="S106" s="41"/>
      <c r="T106" s="41"/>
      <c r="U106" s="41"/>
      <c r="V106" s="41"/>
      <c r="W106" s="41">
        <v>6</v>
      </c>
      <c r="X106" s="27">
        <v>29</v>
      </c>
      <c r="Y106" s="28">
        <v>1</v>
      </c>
      <c r="Z106" s="57"/>
      <c r="AA106" s="39"/>
    </row>
    <row r="107" spans="1:27" ht="22.5" x14ac:dyDescent="0.25">
      <c r="A107" s="106" t="s">
        <v>205</v>
      </c>
      <c r="B107" s="41">
        <v>20</v>
      </c>
      <c r="C107" s="61">
        <v>18</v>
      </c>
      <c r="D107" s="57">
        <v>13</v>
      </c>
      <c r="E107" s="57"/>
      <c r="F107" s="55">
        <v>5</v>
      </c>
      <c r="G107" s="23">
        <v>13</v>
      </c>
      <c r="H107" s="57">
        <v>13</v>
      </c>
      <c r="I107" s="57"/>
      <c r="J107" s="57"/>
      <c r="K107" s="24">
        <v>0.72222222222222221</v>
      </c>
      <c r="L107" s="57">
        <v>13</v>
      </c>
      <c r="M107" s="229">
        <v>1</v>
      </c>
      <c r="N107" s="33">
        <v>5</v>
      </c>
      <c r="O107" s="26">
        <v>0.27777777777777779</v>
      </c>
      <c r="P107" s="41"/>
      <c r="Q107" s="41"/>
      <c r="R107" s="41"/>
      <c r="S107" s="41"/>
      <c r="T107" s="41"/>
      <c r="U107" s="41">
        <v>1</v>
      </c>
      <c r="V107" s="41"/>
      <c r="W107" s="41">
        <v>4</v>
      </c>
      <c r="X107" s="27">
        <v>18</v>
      </c>
      <c r="Y107" s="28">
        <v>1</v>
      </c>
      <c r="Z107" s="57"/>
      <c r="AA107" s="39"/>
    </row>
    <row r="108" spans="1:27" ht="78.75" x14ac:dyDescent="0.25">
      <c r="A108" s="281" t="s">
        <v>203</v>
      </c>
      <c r="B108" s="41">
        <v>25</v>
      </c>
      <c r="C108" s="61">
        <v>6</v>
      </c>
      <c r="D108" s="57">
        <v>5</v>
      </c>
      <c r="E108" s="57"/>
      <c r="F108" s="55">
        <v>1</v>
      </c>
      <c r="G108" s="23">
        <v>4</v>
      </c>
      <c r="H108" s="57">
        <v>4</v>
      </c>
      <c r="I108" s="57"/>
      <c r="J108" s="57"/>
      <c r="K108" s="24">
        <v>0.66666666666666663</v>
      </c>
      <c r="L108" s="57">
        <v>3</v>
      </c>
      <c r="M108" s="229">
        <v>0.75</v>
      </c>
      <c r="N108" s="33">
        <v>2</v>
      </c>
      <c r="O108" s="26">
        <v>0.33333333333333331</v>
      </c>
      <c r="P108" s="41"/>
      <c r="Q108" s="41"/>
      <c r="R108" s="41"/>
      <c r="S108" s="41"/>
      <c r="T108" s="41"/>
      <c r="U108" s="41"/>
      <c r="V108" s="41"/>
      <c r="W108" s="41">
        <v>2</v>
      </c>
      <c r="X108" s="27">
        <v>6</v>
      </c>
      <c r="Y108" s="28">
        <v>1</v>
      </c>
      <c r="Z108" s="57"/>
      <c r="AA108" s="39"/>
    </row>
    <row r="109" spans="1:27" ht="45" x14ac:dyDescent="0.25">
      <c r="A109" s="285" t="s">
        <v>162</v>
      </c>
      <c r="B109" s="41">
        <v>25</v>
      </c>
      <c r="C109" s="61">
        <v>22</v>
      </c>
      <c r="D109" s="81" t="s">
        <v>59</v>
      </c>
      <c r="E109" s="81" t="s">
        <v>40</v>
      </c>
      <c r="F109" s="82"/>
      <c r="G109" s="23">
        <v>14</v>
      </c>
      <c r="H109" s="423">
        <v>14</v>
      </c>
      <c r="I109" s="484"/>
      <c r="J109" s="484"/>
      <c r="K109" s="24">
        <v>0.63636363636363635</v>
      </c>
      <c r="L109" s="84">
        <v>14</v>
      </c>
      <c r="M109" s="229">
        <v>1</v>
      </c>
      <c r="N109" s="33">
        <v>8</v>
      </c>
      <c r="O109" s="26">
        <v>0.36363636363636365</v>
      </c>
      <c r="P109" s="47"/>
      <c r="Q109" s="47"/>
      <c r="R109" s="47"/>
      <c r="S109" s="47"/>
      <c r="T109" s="47"/>
      <c r="U109" s="47"/>
      <c r="V109" s="47"/>
      <c r="W109" s="47">
        <v>8</v>
      </c>
      <c r="X109" s="27">
        <v>22</v>
      </c>
      <c r="Y109" s="28">
        <v>1</v>
      </c>
      <c r="Z109" s="48"/>
      <c r="AA109" s="39"/>
    </row>
    <row r="110" spans="1:27" ht="33.75" x14ac:dyDescent="0.25">
      <c r="A110" s="50" t="s">
        <v>94</v>
      </c>
      <c r="B110" s="41">
        <v>20</v>
      </c>
      <c r="C110" s="61">
        <v>13</v>
      </c>
      <c r="D110" s="57">
        <v>13</v>
      </c>
      <c r="E110" s="57">
        <v>1</v>
      </c>
      <c r="F110" s="55"/>
      <c r="G110" s="23">
        <v>10</v>
      </c>
      <c r="H110" s="57">
        <v>10</v>
      </c>
      <c r="I110" s="57"/>
      <c r="J110" s="57"/>
      <c r="K110" s="24">
        <v>0.76923076923076927</v>
      </c>
      <c r="L110" s="57">
        <v>10</v>
      </c>
      <c r="M110" s="229">
        <v>1</v>
      </c>
      <c r="N110" s="33">
        <v>3</v>
      </c>
      <c r="O110" s="26">
        <v>0.23076923076923078</v>
      </c>
      <c r="P110" s="41"/>
      <c r="Q110" s="41"/>
      <c r="R110" s="41"/>
      <c r="S110" s="41"/>
      <c r="T110" s="41"/>
      <c r="U110" s="41"/>
      <c r="V110" s="41"/>
      <c r="W110" s="41">
        <v>3</v>
      </c>
      <c r="X110" s="27">
        <v>13</v>
      </c>
      <c r="Y110" s="28">
        <v>1</v>
      </c>
      <c r="Z110" s="57"/>
      <c r="AA110" s="39"/>
    </row>
    <row r="111" spans="1:27" ht="33.75" x14ac:dyDescent="0.25">
      <c r="A111" s="106" t="s">
        <v>206</v>
      </c>
      <c r="B111" s="41">
        <v>20</v>
      </c>
      <c r="C111" s="61">
        <v>17</v>
      </c>
      <c r="D111" s="57">
        <v>15</v>
      </c>
      <c r="E111" s="57">
        <v>1</v>
      </c>
      <c r="F111" s="55">
        <v>2</v>
      </c>
      <c r="G111" s="23">
        <v>14</v>
      </c>
      <c r="H111" s="57">
        <v>14</v>
      </c>
      <c r="I111" s="57"/>
      <c r="J111" s="57"/>
      <c r="K111" s="24">
        <v>0.82352941176470584</v>
      </c>
      <c r="L111" s="57">
        <v>13</v>
      </c>
      <c r="M111" s="229">
        <v>0.9285714285714286</v>
      </c>
      <c r="N111" s="33">
        <v>3</v>
      </c>
      <c r="O111" s="26">
        <v>0.17647058823529413</v>
      </c>
      <c r="P111" s="41"/>
      <c r="Q111" s="41"/>
      <c r="R111" s="41"/>
      <c r="S111" s="41"/>
      <c r="T111" s="41"/>
      <c r="U111" s="41"/>
      <c r="V111" s="41"/>
      <c r="W111" s="41">
        <v>3</v>
      </c>
      <c r="X111" s="27">
        <v>17</v>
      </c>
      <c r="Y111" s="28">
        <v>1</v>
      </c>
      <c r="Z111" s="57"/>
      <c r="AA111" s="39"/>
    </row>
    <row r="112" spans="1:27" ht="56.25" x14ac:dyDescent="0.25">
      <c r="A112" s="49" t="s">
        <v>73</v>
      </c>
      <c r="B112" s="41">
        <v>20</v>
      </c>
      <c r="C112" s="61">
        <v>15</v>
      </c>
      <c r="D112" s="62" t="s">
        <v>52</v>
      </c>
      <c r="E112" s="62" t="s">
        <v>38</v>
      </c>
      <c r="F112" s="44"/>
      <c r="G112" s="23">
        <v>6</v>
      </c>
      <c r="H112" s="63">
        <v>6</v>
      </c>
      <c r="I112" s="484"/>
      <c r="J112" s="484"/>
      <c r="K112" s="24">
        <v>0.4</v>
      </c>
      <c r="L112" s="46">
        <v>5</v>
      </c>
      <c r="M112" s="229">
        <v>0.83333333333333337</v>
      </c>
      <c r="N112" s="33">
        <v>9</v>
      </c>
      <c r="O112" s="26">
        <v>0.6</v>
      </c>
      <c r="P112" s="47"/>
      <c r="Q112" s="47"/>
      <c r="R112" s="47"/>
      <c r="S112" s="47"/>
      <c r="T112" s="47"/>
      <c r="U112" s="47"/>
      <c r="V112" s="47"/>
      <c r="W112" s="47">
        <v>9</v>
      </c>
      <c r="X112" s="27">
        <v>15</v>
      </c>
      <c r="Y112" s="28">
        <v>1</v>
      </c>
      <c r="Z112" s="48"/>
      <c r="AA112" s="39"/>
    </row>
    <row r="113" spans="1:27" ht="33.75" x14ac:dyDescent="0.25">
      <c r="A113" s="49" t="s">
        <v>74</v>
      </c>
      <c r="B113" s="41">
        <v>25</v>
      </c>
      <c r="C113" s="61">
        <v>11</v>
      </c>
      <c r="D113" s="62" t="s">
        <v>48</v>
      </c>
      <c r="E113" s="62"/>
      <c r="F113" s="44"/>
      <c r="G113" s="23">
        <v>7</v>
      </c>
      <c r="H113" s="63">
        <v>7</v>
      </c>
      <c r="I113" s="484"/>
      <c r="J113" s="484"/>
      <c r="K113" s="24">
        <v>0.63636363636363635</v>
      </c>
      <c r="L113" s="46">
        <v>6</v>
      </c>
      <c r="M113" s="229">
        <v>0.8571428571428571</v>
      </c>
      <c r="N113" s="33">
        <v>4</v>
      </c>
      <c r="O113" s="26">
        <v>0.36363636363636365</v>
      </c>
      <c r="P113" s="47"/>
      <c r="Q113" s="47"/>
      <c r="R113" s="47"/>
      <c r="S113" s="47"/>
      <c r="T113" s="47"/>
      <c r="U113" s="47">
        <v>1</v>
      </c>
      <c r="V113" s="47"/>
      <c r="W113" s="47">
        <v>3</v>
      </c>
      <c r="X113" s="27">
        <v>11</v>
      </c>
      <c r="Y113" s="28">
        <v>1</v>
      </c>
      <c r="Z113" s="48"/>
      <c r="AA113" s="39"/>
    </row>
    <row r="114" spans="1:27" ht="67.5" x14ac:dyDescent="0.25">
      <c r="A114" s="49" t="s">
        <v>75</v>
      </c>
      <c r="B114" s="41">
        <v>25</v>
      </c>
      <c r="C114" s="61">
        <v>13</v>
      </c>
      <c r="D114" s="62" t="s">
        <v>50</v>
      </c>
      <c r="E114" s="62" t="s">
        <v>38</v>
      </c>
      <c r="F114" s="44"/>
      <c r="G114" s="23">
        <v>6</v>
      </c>
      <c r="H114" s="63">
        <v>6</v>
      </c>
      <c r="I114" s="484"/>
      <c r="J114" s="484"/>
      <c r="K114" s="24">
        <v>0.46153846153846156</v>
      </c>
      <c r="L114" s="46">
        <v>3</v>
      </c>
      <c r="M114" s="229">
        <v>0.5</v>
      </c>
      <c r="N114" s="33">
        <v>7</v>
      </c>
      <c r="O114" s="26">
        <v>0.53846153846153844</v>
      </c>
      <c r="P114" s="47">
        <v>2</v>
      </c>
      <c r="Q114" s="47"/>
      <c r="R114" s="47"/>
      <c r="S114" s="47"/>
      <c r="T114" s="47"/>
      <c r="U114" s="47">
        <v>1</v>
      </c>
      <c r="V114" s="47"/>
      <c r="W114" s="47">
        <v>4</v>
      </c>
      <c r="X114" s="27">
        <v>13</v>
      </c>
      <c r="Y114" s="28">
        <v>1</v>
      </c>
      <c r="Z114" s="48"/>
      <c r="AA114" s="39"/>
    </row>
    <row r="115" spans="1:27" ht="22.5" x14ac:dyDescent="0.25">
      <c r="A115" s="70" t="s">
        <v>178</v>
      </c>
      <c r="B115" s="41">
        <v>25</v>
      </c>
      <c r="C115" s="61">
        <v>18</v>
      </c>
      <c r="D115" s="62" t="s">
        <v>55</v>
      </c>
      <c r="E115" s="62" t="s">
        <v>38</v>
      </c>
      <c r="F115" s="44"/>
      <c r="G115" s="23">
        <v>12</v>
      </c>
      <c r="H115" s="63">
        <v>12</v>
      </c>
      <c r="I115" s="484"/>
      <c r="J115" s="484"/>
      <c r="K115" s="24">
        <v>0.66666666666666663</v>
      </c>
      <c r="L115" s="63">
        <v>12</v>
      </c>
      <c r="M115" s="229">
        <v>1</v>
      </c>
      <c r="N115" s="33">
        <v>6</v>
      </c>
      <c r="O115" s="26">
        <v>0.33333333333333331</v>
      </c>
      <c r="P115" s="47">
        <v>1</v>
      </c>
      <c r="Q115" s="47"/>
      <c r="R115" s="47"/>
      <c r="S115" s="47"/>
      <c r="T115" s="47"/>
      <c r="U115" s="47"/>
      <c r="V115" s="47">
        <v>1</v>
      </c>
      <c r="W115" s="47">
        <v>4</v>
      </c>
      <c r="X115" s="27">
        <v>18</v>
      </c>
      <c r="Y115" s="28">
        <v>1</v>
      </c>
      <c r="Z115" s="90"/>
      <c r="AA115" s="39"/>
    </row>
    <row r="116" spans="1:27" ht="22.5" x14ac:dyDescent="0.25">
      <c r="A116" s="282" t="s">
        <v>163</v>
      </c>
      <c r="B116" s="41">
        <v>25</v>
      </c>
      <c r="C116" s="61">
        <v>19</v>
      </c>
      <c r="D116" s="81" t="s">
        <v>56</v>
      </c>
      <c r="E116" s="81" t="s">
        <v>44</v>
      </c>
      <c r="F116" s="82"/>
      <c r="G116" s="23">
        <v>10</v>
      </c>
      <c r="H116" s="423">
        <v>10</v>
      </c>
      <c r="I116" s="484"/>
      <c r="J116" s="484"/>
      <c r="K116" s="24">
        <v>0.52631578947368418</v>
      </c>
      <c r="L116" s="84">
        <v>10</v>
      </c>
      <c r="M116" s="229">
        <v>1</v>
      </c>
      <c r="N116" s="33">
        <v>9</v>
      </c>
      <c r="O116" s="26">
        <v>0.47368421052631576</v>
      </c>
      <c r="P116" s="47">
        <v>1</v>
      </c>
      <c r="Q116" s="47"/>
      <c r="R116" s="47"/>
      <c r="S116" s="47"/>
      <c r="T116" s="47"/>
      <c r="U116" s="47"/>
      <c r="V116" s="47"/>
      <c r="W116" s="47">
        <v>8</v>
      </c>
      <c r="X116" s="27">
        <v>19</v>
      </c>
      <c r="Y116" s="28">
        <v>1</v>
      </c>
      <c r="Z116" s="48"/>
      <c r="AA116" s="39"/>
    </row>
    <row r="117" spans="1:27" ht="45" x14ac:dyDescent="0.25">
      <c r="A117" s="282" t="s">
        <v>164</v>
      </c>
      <c r="B117" s="41">
        <v>25</v>
      </c>
      <c r="C117" s="61">
        <v>22</v>
      </c>
      <c r="D117" s="81" t="s">
        <v>59</v>
      </c>
      <c r="E117" s="81" t="s">
        <v>41</v>
      </c>
      <c r="F117" s="82"/>
      <c r="G117" s="23">
        <v>12</v>
      </c>
      <c r="H117" s="423">
        <v>12</v>
      </c>
      <c r="I117" s="484"/>
      <c r="J117" s="484"/>
      <c r="K117" s="24">
        <v>0.54545454545454541</v>
      </c>
      <c r="L117" s="84">
        <v>11</v>
      </c>
      <c r="M117" s="229">
        <v>0.91666666666666663</v>
      </c>
      <c r="N117" s="33">
        <v>10</v>
      </c>
      <c r="O117" s="26">
        <v>0.45454545454545453</v>
      </c>
      <c r="P117" s="47">
        <v>2</v>
      </c>
      <c r="Q117" s="47"/>
      <c r="R117" s="47"/>
      <c r="S117" s="47"/>
      <c r="T117" s="47"/>
      <c r="U117" s="47"/>
      <c r="V117" s="47">
        <v>1</v>
      </c>
      <c r="W117" s="47">
        <v>7</v>
      </c>
      <c r="X117" s="27">
        <v>22</v>
      </c>
      <c r="Y117" s="28">
        <v>1</v>
      </c>
      <c r="Z117" s="48"/>
      <c r="AA117" s="39"/>
    </row>
    <row r="118" spans="1:27" ht="67.5" x14ac:dyDescent="0.25">
      <c r="A118" s="282" t="s">
        <v>116</v>
      </c>
      <c r="B118" s="41">
        <v>25</v>
      </c>
      <c r="C118" s="61">
        <v>29</v>
      </c>
      <c r="D118" s="62" t="s">
        <v>61</v>
      </c>
      <c r="E118" s="62" t="s">
        <v>39</v>
      </c>
      <c r="F118" s="44" t="s">
        <v>42</v>
      </c>
      <c r="G118" s="23">
        <v>16</v>
      </c>
      <c r="H118" s="63">
        <v>16</v>
      </c>
      <c r="I118" s="484"/>
      <c r="J118" s="484"/>
      <c r="K118" s="24">
        <v>0.55172413793103448</v>
      </c>
      <c r="L118" s="63">
        <v>16</v>
      </c>
      <c r="M118" s="229">
        <v>1</v>
      </c>
      <c r="N118" s="33">
        <v>13</v>
      </c>
      <c r="O118" s="26">
        <v>0.44827586206896552</v>
      </c>
      <c r="P118" s="47">
        <v>1</v>
      </c>
      <c r="Q118" s="47"/>
      <c r="R118" s="47"/>
      <c r="S118" s="47"/>
      <c r="T118" s="47"/>
      <c r="U118" s="47"/>
      <c r="V118" s="47"/>
      <c r="W118" s="47">
        <v>12</v>
      </c>
      <c r="X118" s="27">
        <v>29</v>
      </c>
      <c r="Y118" s="28">
        <v>1</v>
      </c>
      <c r="Z118" s="48"/>
      <c r="AA118" s="39"/>
    </row>
    <row r="119" spans="1:27" ht="45" x14ac:dyDescent="0.25">
      <c r="A119" s="283" t="s">
        <v>83</v>
      </c>
      <c r="B119" s="41">
        <v>25</v>
      </c>
      <c r="C119" s="61">
        <v>17</v>
      </c>
      <c r="D119" s="62" t="s">
        <v>54</v>
      </c>
      <c r="E119" s="62" t="s">
        <v>41</v>
      </c>
      <c r="F119" s="44"/>
      <c r="G119" s="23">
        <v>1</v>
      </c>
      <c r="H119" s="63">
        <v>1</v>
      </c>
      <c r="I119" s="33"/>
      <c r="J119" s="33"/>
      <c r="K119" s="24">
        <v>5.8823529411764705E-2</v>
      </c>
      <c r="L119" s="46">
        <v>1</v>
      </c>
      <c r="M119" s="229">
        <v>1</v>
      </c>
      <c r="N119" s="33">
        <v>16</v>
      </c>
      <c r="O119" s="26">
        <v>0.94117647058823528</v>
      </c>
      <c r="P119" s="47">
        <v>2</v>
      </c>
      <c r="Q119" s="47"/>
      <c r="R119" s="47"/>
      <c r="S119" s="47"/>
      <c r="T119" s="47">
        <v>1</v>
      </c>
      <c r="U119" s="47">
        <v>12</v>
      </c>
      <c r="V119" s="52"/>
      <c r="W119" s="47">
        <v>1</v>
      </c>
      <c r="X119" s="27">
        <v>17</v>
      </c>
      <c r="Y119" s="28">
        <v>1</v>
      </c>
      <c r="Z119" s="48"/>
      <c r="AA119" s="39"/>
    </row>
    <row r="120" spans="1:27" ht="22.5" x14ac:dyDescent="0.25">
      <c r="A120" s="64" t="s">
        <v>122</v>
      </c>
      <c r="B120" s="41">
        <v>20</v>
      </c>
      <c r="C120" s="61">
        <v>19</v>
      </c>
      <c r="D120" s="57">
        <v>19</v>
      </c>
      <c r="E120" s="57">
        <v>3</v>
      </c>
      <c r="F120" s="55"/>
      <c r="G120" s="23">
        <v>15</v>
      </c>
      <c r="H120" s="57">
        <v>15</v>
      </c>
      <c r="I120" s="57"/>
      <c r="J120" s="57"/>
      <c r="K120" s="24">
        <v>0.78947368421052633</v>
      </c>
      <c r="L120" s="57">
        <v>15</v>
      </c>
      <c r="M120" s="229">
        <v>1</v>
      </c>
      <c r="N120" s="33">
        <v>4</v>
      </c>
      <c r="O120" s="26">
        <v>0.21052631578947367</v>
      </c>
      <c r="P120" s="41"/>
      <c r="Q120" s="41"/>
      <c r="R120" s="41"/>
      <c r="S120" s="41"/>
      <c r="T120" s="41"/>
      <c r="U120" s="41"/>
      <c r="V120" s="41"/>
      <c r="W120" s="41">
        <v>4</v>
      </c>
      <c r="X120" s="27">
        <v>19</v>
      </c>
      <c r="Y120" s="28">
        <v>1</v>
      </c>
      <c r="Z120" s="74"/>
      <c r="AA120" s="39"/>
    </row>
    <row r="121" spans="1:27" ht="45" x14ac:dyDescent="0.25">
      <c r="A121" s="284" t="s">
        <v>179</v>
      </c>
      <c r="B121" s="41">
        <v>45</v>
      </c>
      <c r="C121" s="61">
        <v>32</v>
      </c>
      <c r="D121" s="62" t="s">
        <v>172</v>
      </c>
      <c r="E121" s="62" t="s">
        <v>39</v>
      </c>
      <c r="F121" s="44"/>
      <c r="G121" s="23">
        <v>28</v>
      </c>
      <c r="H121" s="63">
        <v>28</v>
      </c>
      <c r="I121" s="484"/>
      <c r="J121" s="484"/>
      <c r="K121" s="24">
        <v>0.875</v>
      </c>
      <c r="L121" s="63">
        <v>27</v>
      </c>
      <c r="M121" s="229">
        <v>0.9642857142857143</v>
      </c>
      <c r="N121" s="33">
        <v>4</v>
      </c>
      <c r="O121" s="26">
        <v>0.125</v>
      </c>
      <c r="P121" s="47">
        <v>2</v>
      </c>
      <c r="Q121" s="47"/>
      <c r="R121" s="47"/>
      <c r="S121" s="47"/>
      <c r="T121" s="47"/>
      <c r="U121" s="47">
        <v>1</v>
      </c>
      <c r="V121" s="47"/>
      <c r="W121" s="47">
        <v>1</v>
      </c>
      <c r="X121" s="27">
        <v>32</v>
      </c>
      <c r="Y121" s="28">
        <v>1</v>
      </c>
      <c r="Z121" s="90"/>
      <c r="AA121" s="39"/>
    </row>
    <row r="122" spans="1:27" ht="45" x14ac:dyDescent="0.25">
      <c r="A122" s="283" t="s">
        <v>123</v>
      </c>
      <c r="B122" s="41">
        <v>53</v>
      </c>
      <c r="C122" s="61">
        <v>50</v>
      </c>
      <c r="D122" s="57">
        <v>40</v>
      </c>
      <c r="E122" s="57">
        <v>5</v>
      </c>
      <c r="F122" s="55">
        <v>10</v>
      </c>
      <c r="G122" s="23">
        <v>41</v>
      </c>
      <c r="H122" s="57">
        <v>41</v>
      </c>
      <c r="I122" s="57"/>
      <c r="J122" s="57"/>
      <c r="K122" s="24">
        <v>0.82</v>
      </c>
      <c r="L122" s="57">
        <v>40</v>
      </c>
      <c r="M122" s="229">
        <v>0.97560975609756095</v>
      </c>
      <c r="N122" s="33">
        <v>9</v>
      </c>
      <c r="O122" s="26">
        <v>0.18</v>
      </c>
      <c r="P122" s="41">
        <v>3</v>
      </c>
      <c r="Q122" s="41"/>
      <c r="R122" s="41"/>
      <c r="S122" s="41"/>
      <c r="T122" s="41"/>
      <c r="U122" s="41"/>
      <c r="V122" s="41"/>
      <c r="W122" s="41">
        <v>6</v>
      </c>
      <c r="X122" s="27">
        <v>50</v>
      </c>
      <c r="Y122" s="28">
        <v>1</v>
      </c>
      <c r="Z122" s="74"/>
      <c r="AA122" s="39"/>
    </row>
    <row r="123" spans="1:27" ht="45" x14ac:dyDescent="0.25">
      <c r="A123" s="103" t="s">
        <v>123</v>
      </c>
      <c r="B123" s="41">
        <v>25</v>
      </c>
      <c r="C123" s="61">
        <v>20</v>
      </c>
      <c r="D123" s="57">
        <v>18</v>
      </c>
      <c r="E123" s="57"/>
      <c r="F123" s="55">
        <v>2</v>
      </c>
      <c r="G123" s="23">
        <v>15</v>
      </c>
      <c r="H123" s="57">
        <v>15</v>
      </c>
      <c r="I123" s="57"/>
      <c r="J123" s="57"/>
      <c r="K123" s="24">
        <v>0.75</v>
      </c>
      <c r="L123" s="57">
        <v>13</v>
      </c>
      <c r="M123" s="229">
        <v>0.8666666666666667</v>
      </c>
      <c r="N123" s="33">
        <v>5</v>
      </c>
      <c r="O123" s="26">
        <v>0.25</v>
      </c>
      <c r="P123" s="41">
        <v>1</v>
      </c>
      <c r="Q123" s="41"/>
      <c r="R123" s="41"/>
      <c r="S123" s="41"/>
      <c r="T123" s="41"/>
      <c r="U123" s="41"/>
      <c r="V123" s="41"/>
      <c r="W123" s="41">
        <v>4</v>
      </c>
      <c r="X123" s="27">
        <v>20</v>
      </c>
      <c r="Y123" s="28">
        <v>1</v>
      </c>
      <c r="Z123" s="57"/>
      <c r="AA123" s="39"/>
    </row>
    <row r="124" spans="1:27" ht="33.75" x14ac:dyDescent="0.25">
      <c r="A124" s="282" t="s">
        <v>124</v>
      </c>
      <c r="B124" s="41">
        <v>26</v>
      </c>
      <c r="C124" s="61">
        <v>19</v>
      </c>
      <c r="D124" s="57">
        <v>16</v>
      </c>
      <c r="E124" s="57">
        <v>1</v>
      </c>
      <c r="F124" s="55">
        <v>3</v>
      </c>
      <c r="G124" s="23">
        <v>14</v>
      </c>
      <c r="H124" s="57">
        <v>14</v>
      </c>
      <c r="I124" s="57"/>
      <c r="J124" s="57"/>
      <c r="K124" s="24">
        <v>0.73684210526315785</v>
      </c>
      <c r="L124" s="57">
        <v>14</v>
      </c>
      <c r="M124" s="229">
        <v>1</v>
      </c>
      <c r="N124" s="33">
        <v>5</v>
      </c>
      <c r="O124" s="26">
        <v>0.26315789473684209</v>
      </c>
      <c r="P124" s="41">
        <v>3</v>
      </c>
      <c r="Q124" s="41"/>
      <c r="R124" s="41"/>
      <c r="S124" s="41"/>
      <c r="T124" s="41"/>
      <c r="U124" s="41"/>
      <c r="V124" s="41">
        <v>1</v>
      </c>
      <c r="W124" s="41">
        <v>1</v>
      </c>
      <c r="X124" s="27">
        <v>19</v>
      </c>
      <c r="Y124" s="28">
        <v>1</v>
      </c>
      <c r="Z124" s="74"/>
      <c r="AA124" s="39"/>
    </row>
    <row r="125" spans="1:27" ht="45" x14ac:dyDescent="0.25">
      <c r="A125" s="282" t="s">
        <v>125</v>
      </c>
      <c r="B125" s="41">
        <v>24</v>
      </c>
      <c r="C125" s="61">
        <v>13</v>
      </c>
      <c r="D125" s="57">
        <v>11</v>
      </c>
      <c r="E125" s="57">
        <v>2</v>
      </c>
      <c r="F125" s="55">
        <v>2</v>
      </c>
      <c r="G125" s="23">
        <v>12</v>
      </c>
      <c r="H125" s="57">
        <v>12</v>
      </c>
      <c r="I125" s="57"/>
      <c r="J125" s="57"/>
      <c r="K125" s="24">
        <v>0.92307692307692313</v>
      </c>
      <c r="L125" s="57">
        <v>12</v>
      </c>
      <c r="M125" s="229">
        <v>1</v>
      </c>
      <c r="N125" s="33">
        <v>1</v>
      </c>
      <c r="O125" s="26">
        <v>7.6923076923076927E-2</v>
      </c>
      <c r="P125" s="41"/>
      <c r="Q125" s="41"/>
      <c r="R125" s="41"/>
      <c r="S125" s="41"/>
      <c r="T125" s="41"/>
      <c r="U125" s="41">
        <v>1</v>
      </c>
      <c r="V125" s="41"/>
      <c r="W125" s="41"/>
      <c r="X125" s="27">
        <v>13</v>
      </c>
      <c r="Y125" s="28">
        <v>1</v>
      </c>
      <c r="Z125" s="74"/>
      <c r="AA125" s="39"/>
    </row>
    <row r="126" spans="1:27" ht="33.75" x14ac:dyDescent="0.25">
      <c r="A126" s="283" t="s">
        <v>126</v>
      </c>
      <c r="B126" s="41">
        <v>26</v>
      </c>
      <c r="C126" s="61">
        <v>28</v>
      </c>
      <c r="D126" s="57">
        <v>22</v>
      </c>
      <c r="E126" s="57">
        <v>2</v>
      </c>
      <c r="F126" s="55">
        <v>6</v>
      </c>
      <c r="G126" s="23">
        <v>22</v>
      </c>
      <c r="H126" s="57">
        <v>22</v>
      </c>
      <c r="I126" s="57"/>
      <c r="J126" s="57"/>
      <c r="K126" s="24">
        <v>0.7857142857142857</v>
      </c>
      <c r="L126" s="57">
        <v>22</v>
      </c>
      <c r="M126" s="229">
        <v>1</v>
      </c>
      <c r="N126" s="33">
        <v>6</v>
      </c>
      <c r="O126" s="26">
        <v>0.21428571428571427</v>
      </c>
      <c r="P126" s="41">
        <v>2</v>
      </c>
      <c r="Q126" s="41"/>
      <c r="R126" s="41"/>
      <c r="S126" s="41"/>
      <c r="T126" s="41"/>
      <c r="U126" s="41"/>
      <c r="V126" s="41"/>
      <c r="W126" s="41">
        <v>4</v>
      </c>
      <c r="X126" s="27">
        <v>28</v>
      </c>
      <c r="Y126" s="28">
        <v>1</v>
      </c>
      <c r="Z126" s="74"/>
      <c r="AA126" s="39"/>
    </row>
    <row r="127" spans="1:27" ht="33.75" x14ac:dyDescent="0.25">
      <c r="A127" s="50" t="s">
        <v>127</v>
      </c>
      <c r="B127" s="41">
        <v>20</v>
      </c>
      <c r="C127" s="61">
        <v>15</v>
      </c>
      <c r="D127" s="57">
        <v>15</v>
      </c>
      <c r="E127" s="57">
        <v>4</v>
      </c>
      <c r="F127" s="55"/>
      <c r="G127" s="23">
        <v>11</v>
      </c>
      <c r="H127" s="57">
        <v>11</v>
      </c>
      <c r="I127" s="57"/>
      <c r="J127" s="57"/>
      <c r="K127" s="24">
        <v>0.73333333333333328</v>
      </c>
      <c r="L127" s="57">
        <v>11</v>
      </c>
      <c r="M127" s="229">
        <v>1</v>
      </c>
      <c r="N127" s="33">
        <v>4</v>
      </c>
      <c r="O127" s="26">
        <v>0.26666666666666666</v>
      </c>
      <c r="P127" s="41">
        <v>2</v>
      </c>
      <c r="Q127" s="41"/>
      <c r="R127" s="41"/>
      <c r="S127" s="41"/>
      <c r="T127" s="41"/>
      <c r="U127" s="41"/>
      <c r="V127" s="41"/>
      <c r="W127" s="41">
        <v>2</v>
      </c>
      <c r="X127" s="27">
        <v>15</v>
      </c>
      <c r="Y127" s="28">
        <v>1</v>
      </c>
      <c r="Z127" s="74"/>
      <c r="AA127" s="39"/>
    </row>
    <row r="128" spans="1:27" ht="33.75" x14ac:dyDescent="0.25">
      <c r="A128" s="50" t="s">
        <v>128</v>
      </c>
      <c r="B128" s="41">
        <v>23</v>
      </c>
      <c r="C128" s="61">
        <v>41</v>
      </c>
      <c r="D128" s="57">
        <v>35</v>
      </c>
      <c r="E128" s="57">
        <v>4</v>
      </c>
      <c r="F128" s="55">
        <v>6</v>
      </c>
      <c r="G128" s="23">
        <v>35</v>
      </c>
      <c r="H128" s="57">
        <v>35</v>
      </c>
      <c r="I128" s="57"/>
      <c r="J128" s="57"/>
      <c r="K128" s="24">
        <v>0.85365853658536583</v>
      </c>
      <c r="L128" s="57">
        <v>35</v>
      </c>
      <c r="M128" s="229">
        <v>1</v>
      </c>
      <c r="N128" s="33">
        <v>6</v>
      </c>
      <c r="O128" s="26">
        <v>0.14634146341463414</v>
      </c>
      <c r="P128" s="41">
        <v>2</v>
      </c>
      <c r="Q128" s="41">
        <v>1</v>
      </c>
      <c r="R128" s="41"/>
      <c r="S128" s="41"/>
      <c r="T128" s="41"/>
      <c r="U128" s="41"/>
      <c r="V128" s="41"/>
      <c r="W128" s="41">
        <v>3</v>
      </c>
      <c r="X128" s="27">
        <v>41</v>
      </c>
      <c r="Y128" s="28">
        <v>1</v>
      </c>
      <c r="Z128" s="74"/>
      <c r="AA128" s="39"/>
    </row>
    <row r="129" spans="1:27" ht="33.75" x14ac:dyDescent="0.25">
      <c r="A129" s="50" t="s">
        <v>76</v>
      </c>
      <c r="B129" s="41">
        <v>23</v>
      </c>
      <c r="C129" s="61">
        <v>18</v>
      </c>
      <c r="D129" s="62" t="s">
        <v>55</v>
      </c>
      <c r="E129" s="62" t="s">
        <v>38</v>
      </c>
      <c r="F129" s="44"/>
      <c r="G129" s="23">
        <v>13</v>
      </c>
      <c r="H129" s="63">
        <v>13</v>
      </c>
      <c r="I129" s="484"/>
      <c r="J129" s="484"/>
      <c r="K129" s="24">
        <v>0.72222222222222221</v>
      </c>
      <c r="L129" s="46">
        <v>13</v>
      </c>
      <c r="M129" s="229">
        <v>1</v>
      </c>
      <c r="N129" s="33">
        <v>5</v>
      </c>
      <c r="O129" s="26">
        <v>0.27777777777777779</v>
      </c>
      <c r="P129" s="47"/>
      <c r="Q129" s="47"/>
      <c r="R129" s="47"/>
      <c r="S129" s="47"/>
      <c r="T129" s="47"/>
      <c r="U129" s="47"/>
      <c r="V129" s="47"/>
      <c r="W129" s="47">
        <v>5</v>
      </c>
      <c r="X129" s="27">
        <v>18</v>
      </c>
      <c r="Y129" s="28">
        <v>1</v>
      </c>
      <c r="Z129" s="48"/>
      <c r="AA129" s="39"/>
    </row>
    <row r="130" spans="1:27" ht="22.5" x14ac:dyDescent="0.25">
      <c r="A130" s="50" t="s">
        <v>129</v>
      </c>
      <c r="B130" s="41">
        <v>15</v>
      </c>
      <c r="C130" s="61">
        <v>18</v>
      </c>
      <c r="D130" s="57">
        <v>15</v>
      </c>
      <c r="E130" s="57">
        <v>2</v>
      </c>
      <c r="F130" s="55">
        <v>3</v>
      </c>
      <c r="G130" s="23">
        <v>11</v>
      </c>
      <c r="H130" s="57">
        <v>11</v>
      </c>
      <c r="I130" s="57"/>
      <c r="J130" s="57"/>
      <c r="K130" s="24">
        <v>0.61111111111111116</v>
      </c>
      <c r="L130" s="57">
        <v>11</v>
      </c>
      <c r="M130" s="229">
        <v>1</v>
      </c>
      <c r="N130" s="33">
        <v>7</v>
      </c>
      <c r="O130" s="26">
        <v>0.3888888888888889</v>
      </c>
      <c r="P130" s="41">
        <v>3</v>
      </c>
      <c r="Q130" s="41"/>
      <c r="R130" s="41"/>
      <c r="S130" s="41"/>
      <c r="T130" s="41"/>
      <c r="U130" s="41"/>
      <c r="V130" s="41"/>
      <c r="W130" s="41">
        <v>4</v>
      </c>
      <c r="X130" s="27">
        <v>18</v>
      </c>
      <c r="Y130" s="28">
        <v>1</v>
      </c>
      <c r="Z130" s="74"/>
      <c r="AA130" s="39"/>
    </row>
    <row r="131" spans="1:27" ht="22.5" x14ac:dyDescent="0.25">
      <c r="A131" s="50" t="s">
        <v>130</v>
      </c>
      <c r="B131" s="41">
        <v>15</v>
      </c>
      <c r="C131" s="61">
        <v>16</v>
      </c>
      <c r="D131" s="57">
        <v>14</v>
      </c>
      <c r="E131" s="57"/>
      <c r="F131" s="55">
        <v>2</v>
      </c>
      <c r="G131" s="23">
        <v>10</v>
      </c>
      <c r="H131" s="57">
        <v>10</v>
      </c>
      <c r="I131" s="57"/>
      <c r="J131" s="57"/>
      <c r="K131" s="24">
        <v>0.625</v>
      </c>
      <c r="L131" s="57">
        <v>10</v>
      </c>
      <c r="M131" s="229">
        <v>1</v>
      </c>
      <c r="N131" s="33">
        <v>6</v>
      </c>
      <c r="O131" s="26">
        <v>0.375</v>
      </c>
      <c r="P131" s="41">
        <v>2</v>
      </c>
      <c r="Q131" s="41"/>
      <c r="R131" s="41"/>
      <c r="S131" s="41"/>
      <c r="T131" s="41"/>
      <c r="U131" s="41">
        <v>1</v>
      </c>
      <c r="V131" s="41">
        <v>1</v>
      </c>
      <c r="W131" s="41">
        <v>2</v>
      </c>
      <c r="X131" s="27">
        <v>16</v>
      </c>
      <c r="Y131" s="28">
        <v>1</v>
      </c>
      <c r="Z131" s="74"/>
      <c r="AA131" s="39"/>
    </row>
    <row r="132" spans="1:27" ht="45" x14ac:dyDescent="0.25">
      <c r="A132" s="50" t="s">
        <v>95</v>
      </c>
      <c r="B132" s="41">
        <v>14</v>
      </c>
      <c r="C132" s="61">
        <v>10</v>
      </c>
      <c r="D132" s="57">
        <v>9</v>
      </c>
      <c r="E132" s="57"/>
      <c r="F132" s="55">
        <v>1</v>
      </c>
      <c r="G132" s="23">
        <v>7</v>
      </c>
      <c r="H132" s="57">
        <v>7</v>
      </c>
      <c r="I132" s="57"/>
      <c r="J132" s="57"/>
      <c r="K132" s="24">
        <v>0.7</v>
      </c>
      <c r="L132" s="57">
        <v>6</v>
      </c>
      <c r="M132" s="229">
        <v>0.8571428571428571</v>
      </c>
      <c r="N132" s="33">
        <v>3</v>
      </c>
      <c r="O132" s="26">
        <v>0.3</v>
      </c>
      <c r="P132" s="41">
        <v>2</v>
      </c>
      <c r="Q132" s="41"/>
      <c r="R132" s="41"/>
      <c r="S132" s="41">
        <v>1</v>
      </c>
      <c r="T132" s="41"/>
      <c r="U132" s="41"/>
      <c r="V132" s="41"/>
      <c r="W132" s="41"/>
      <c r="X132" s="27">
        <v>10</v>
      </c>
      <c r="Y132" s="28">
        <v>1</v>
      </c>
      <c r="Z132" s="57"/>
      <c r="AA132" s="39"/>
    </row>
    <row r="133" spans="1:27" ht="33.75" x14ac:dyDescent="0.25">
      <c r="A133" s="283" t="s">
        <v>96</v>
      </c>
      <c r="B133" s="41">
        <v>15</v>
      </c>
      <c r="C133" s="61">
        <v>18</v>
      </c>
      <c r="D133" s="57">
        <v>16</v>
      </c>
      <c r="E133" s="57">
        <v>1</v>
      </c>
      <c r="F133" s="55">
        <v>2</v>
      </c>
      <c r="G133" s="23">
        <v>11</v>
      </c>
      <c r="H133" s="57">
        <v>11</v>
      </c>
      <c r="I133" s="57"/>
      <c r="J133" s="57"/>
      <c r="K133" s="24">
        <v>0.61111111111111116</v>
      </c>
      <c r="L133" s="57">
        <v>11</v>
      </c>
      <c r="M133" s="229">
        <v>1</v>
      </c>
      <c r="N133" s="33">
        <v>7</v>
      </c>
      <c r="O133" s="26">
        <v>0.3888888888888889</v>
      </c>
      <c r="P133" s="41"/>
      <c r="Q133" s="41"/>
      <c r="R133" s="41"/>
      <c r="S133" s="41"/>
      <c r="T133" s="41"/>
      <c r="U133" s="41"/>
      <c r="V133" s="41"/>
      <c r="W133" s="41">
        <v>7</v>
      </c>
      <c r="X133" s="27">
        <v>18</v>
      </c>
      <c r="Y133" s="28">
        <v>1</v>
      </c>
      <c r="Z133" s="57"/>
      <c r="AA133" s="39"/>
    </row>
    <row r="134" spans="1:27" ht="22.5" x14ac:dyDescent="0.25">
      <c r="A134" s="50" t="s">
        <v>97</v>
      </c>
      <c r="B134" s="41">
        <v>16</v>
      </c>
      <c r="C134" s="61">
        <v>10</v>
      </c>
      <c r="D134" s="57">
        <v>8</v>
      </c>
      <c r="E134" s="57">
        <v>2</v>
      </c>
      <c r="F134" s="55">
        <v>2</v>
      </c>
      <c r="G134" s="23">
        <v>4</v>
      </c>
      <c r="H134" s="57">
        <v>4</v>
      </c>
      <c r="I134" s="57"/>
      <c r="J134" s="57"/>
      <c r="K134" s="24">
        <v>0.4</v>
      </c>
      <c r="L134" s="57">
        <v>4</v>
      </c>
      <c r="M134" s="229">
        <v>1</v>
      </c>
      <c r="N134" s="33">
        <v>6</v>
      </c>
      <c r="O134" s="26">
        <v>0.6</v>
      </c>
      <c r="P134" s="41">
        <v>1</v>
      </c>
      <c r="Q134" s="41"/>
      <c r="R134" s="41"/>
      <c r="S134" s="41"/>
      <c r="T134" s="41"/>
      <c r="U134" s="41">
        <v>1</v>
      </c>
      <c r="V134" s="41"/>
      <c r="W134" s="41">
        <v>4</v>
      </c>
      <c r="X134" s="27">
        <v>10</v>
      </c>
      <c r="Y134" s="28">
        <v>1</v>
      </c>
      <c r="Z134" s="57"/>
      <c r="AA134" s="39"/>
    </row>
    <row r="135" spans="1:27" x14ac:dyDescent="0.25">
      <c r="A135" s="542" t="s">
        <v>207</v>
      </c>
      <c r="B135" s="21">
        <v>170</v>
      </c>
      <c r="C135" s="54">
        <v>141</v>
      </c>
      <c r="D135" s="54">
        <v>86</v>
      </c>
      <c r="E135" s="54">
        <v>4</v>
      </c>
      <c r="F135" s="23">
        <v>55</v>
      </c>
      <c r="G135" s="23">
        <v>76</v>
      </c>
      <c r="H135" s="469">
        <v>76</v>
      </c>
      <c r="I135" s="54">
        <v>0</v>
      </c>
      <c r="J135" s="54">
        <v>0</v>
      </c>
      <c r="K135" s="24">
        <v>0.53900709219858156</v>
      </c>
      <c r="L135" s="54">
        <v>70</v>
      </c>
      <c r="M135" s="229">
        <v>0.92105263157894735</v>
      </c>
      <c r="N135" s="33">
        <v>59</v>
      </c>
      <c r="O135" s="26">
        <v>0.41843971631205673</v>
      </c>
      <c r="P135" s="54">
        <v>6</v>
      </c>
      <c r="Q135" s="54">
        <v>0</v>
      </c>
      <c r="R135" s="54">
        <v>3</v>
      </c>
      <c r="S135" s="54">
        <v>1</v>
      </c>
      <c r="T135" s="54">
        <v>30</v>
      </c>
      <c r="U135" s="54">
        <v>0</v>
      </c>
      <c r="V135" s="54">
        <v>0</v>
      </c>
      <c r="W135" s="54">
        <v>19</v>
      </c>
      <c r="X135" s="275">
        <v>135</v>
      </c>
      <c r="Y135" s="299">
        <v>0.95744680851063835</v>
      </c>
      <c r="Z135" s="54">
        <v>6</v>
      </c>
      <c r="AA135" s="475">
        <v>4.2553191489361701E-2</v>
      </c>
    </row>
    <row r="136" spans="1:27" ht="22.5" x14ac:dyDescent="0.25">
      <c r="A136" s="514" t="s">
        <v>208</v>
      </c>
      <c r="B136" s="57"/>
      <c r="C136" s="273">
        <v>42</v>
      </c>
      <c r="D136" s="116"/>
      <c r="E136" s="116"/>
      <c r="F136" s="473">
        <v>42</v>
      </c>
      <c r="G136" s="23">
        <v>21</v>
      </c>
      <c r="H136" s="116">
        <v>21</v>
      </c>
      <c r="I136" s="116"/>
      <c r="J136" s="116"/>
      <c r="K136" s="229">
        <v>0.5</v>
      </c>
      <c r="L136" s="116">
        <v>17</v>
      </c>
      <c r="M136" s="229">
        <v>0.80952380952380953</v>
      </c>
      <c r="N136" s="33">
        <v>15</v>
      </c>
      <c r="O136" s="274">
        <v>0.35714285714285715</v>
      </c>
      <c r="P136" s="116">
        <v>3</v>
      </c>
      <c r="Q136" s="116"/>
      <c r="R136" s="116"/>
      <c r="S136" s="116"/>
      <c r="T136" s="116">
        <v>1</v>
      </c>
      <c r="U136" s="116"/>
      <c r="V136" s="116"/>
      <c r="W136" s="116">
        <v>11</v>
      </c>
      <c r="X136" s="275">
        <v>36</v>
      </c>
      <c r="Y136" s="299">
        <v>0.8571428571428571</v>
      </c>
      <c r="Z136" s="61">
        <v>6</v>
      </c>
      <c r="AA136" s="475">
        <v>0.14285714285714285</v>
      </c>
    </row>
    <row r="137" spans="1:27" ht="22.5" x14ac:dyDescent="0.25">
      <c r="A137" s="543" t="s">
        <v>209</v>
      </c>
      <c r="B137" s="41">
        <v>50</v>
      </c>
      <c r="C137" s="273">
        <v>15</v>
      </c>
      <c r="D137" s="273">
        <v>15</v>
      </c>
      <c r="E137" s="465"/>
      <c r="F137" s="115"/>
      <c r="G137" s="23">
        <v>10</v>
      </c>
      <c r="H137" s="116">
        <v>10</v>
      </c>
      <c r="I137" s="116"/>
      <c r="J137" s="116"/>
      <c r="K137" s="24">
        <v>0.66666666666666663</v>
      </c>
      <c r="L137" s="116">
        <v>10</v>
      </c>
      <c r="M137" s="229">
        <v>1</v>
      </c>
      <c r="N137" s="33">
        <v>5</v>
      </c>
      <c r="O137" s="26">
        <v>0.33333333333333331</v>
      </c>
      <c r="P137" s="110"/>
      <c r="Q137" s="110"/>
      <c r="R137" s="110">
        <v>2</v>
      </c>
      <c r="S137" s="110"/>
      <c r="T137" s="110"/>
      <c r="U137" s="110"/>
      <c r="V137" s="110"/>
      <c r="W137" s="110">
        <v>3</v>
      </c>
      <c r="X137" s="27">
        <v>15</v>
      </c>
      <c r="Y137" s="28">
        <v>1</v>
      </c>
      <c r="Z137" s="48"/>
      <c r="AA137" s="39"/>
    </row>
    <row r="138" spans="1:27" ht="78.75" x14ac:dyDescent="0.25">
      <c r="A138" s="543" t="s">
        <v>210</v>
      </c>
      <c r="B138" s="41">
        <v>30</v>
      </c>
      <c r="C138" s="273">
        <v>36</v>
      </c>
      <c r="D138" s="273">
        <v>24</v>
      </c>
      <c r="E138" s="465"/>
      <c r="F138" s="115">
        <v>12</v>
      </c>
      <c r="G138" s="23">
        <v>11</v>
      </c>
      <c r="H138" s="116">
        <v>11</v>
      </c>
      <c r="I138" s="116"/>
      <c r="J138" s="116"/>
      <c r="K138" s="24">
        <v>0.30555555555555558</v>
      </c>
      <c r="L138" s="116">
        <v>9</v>
      </c>
      <c r="M138" s="229">
        <v>0.81818181818181823</v>
      </c>
      <c r="N138" s="33">
        <v>25</v>
      </c>
      <c r="O138" s="26">
        <v>0.69444444444444442</v>
      </c>
      <c r="P138" s="110"/>
      <c r="Q138" s="110"/>
      <c r="R138" s="110"/>
      <c r="S138" s="110"/>
      <c r="T138" s="110">
        <v>25</v>
      </c>
      <c r="U138" s="110"/>
      <c r="V138" s="110"/>
      <c r="W138" s="110"/>
      <c r="X138" s="27">
        <v>36</v>
      </c>
      <c r="Y138" s="28">
        <v>1</v>
      </c>
      <c r="Z138" s="48"/>
      <c r="AA138" s="39"/>
    </row>
    <row r="139" spans="1:27" ht="67.5" x14ac:dyDescent="0.25">
      <c r="A139" s="543" t="s">
        <v>211</v>
      </c>
      <c r="B139" s="41">
        <v>30</v>
      </c>
      <c r="C139" s="273">
        <v>19</v>
      </c>
      <c r="D139" s="273">
        <v>19</v>
      </c>
      <c r="E139" s="465"/>
      <c r="F139" s="115"/>
      <c r="G139" s="23">
        <v>13</v>
      </c>
      <c r="H139" s="116">
        <v>13</v>
      </c>
      <c r="I139" s="116"/>
      <c r="J139" s="116"/>
      <c r="K139" s="24">
        <v>0.68421052631578949</v>
      </c>
      <c r="L139" s="116">
        <v>13</v>
      </c>
      <c r="M139" s="229">
        <v>1</v>
      </c>
      <c r="N139" s="33">
        <v>6</v>
      </c>
      <c r="O139" s="26">
        <v>0.31578947368421051</v>
      </c>
      <c r="P139" s="110"/>
      <c r="Q139" s="110"/>
      <c r="R139" s="110"/>
      <c r="S139" s="110">
        <v>1</v>
      </c>
      <c r="T139" s="110">
        <v>2</v>
      </c>
      <c r="U139" s="110"/>
      <c r="V139" s="110"/>
      <c r="W139" s="110">
        <v>3</v>
      </c>
      <c r="X139" s="27">
        <v>19</v>
      </c>
      <c r="Y139" s="28">
        <v>1</v>
      </c>
      <c r="Z139" s="48"/>
      <c r="AA139" s="39"/>
    </row>
    <row r="140" spans="1:27" ht="45" x14ac:dyDescent="0.25">
      <c r="A140" s="543" t="s">
        <v>212</v>
      </c>
      <c r="B140" s="41">
        <v>30</v>
      </c>
      <c r="C140" s="273">
        <v>19</v>
      </c>
      <c r="D140" s="273">
        <v>18</v>
      </c>
      <c r="E140" s="465">
        <v>3</v>
      </c>
      <c r="F140" s="115">
        <v>1</v>
      </c>
      <c r="G140" s="23">
        <v>16</v>
      </c>
      <c r="H140" s="116">
        <v>16</v>
      </c>
      <c r="I140" s="116"/>
      <c r="J140" s="116"/>
      <c r="K140" s="24">
        <v>0.84210526315789469</v>
      </c>
      <c r="L140" s="116">
        <v>16</v>
      </c>
      <c r="M140" s="229">
        <v>1</v>
      </c>
      <c r="N140" s="33">
        <v>3</v>
      </c>
      <c r="O140" s="26">
        <v>0.15789473684210525</v>
      </c>
      <c r="P140" s="110">
        <v>1</v>
      </c>
      <c r="Q140" s="110"/>
      <c r="R140" s="110"/>
      <c r="S140" s="110"/>
      <c r="T140" s="110"/>
      <c r="U140" s="110"/>
      <c r="V140" s="110"/>
      <c r="W140" s="110">
        <v>2</v>
      </c>
      <c r="X140" s="27">
        <v>19</v>
      </c>
      <c r="Y140" s="28">
        <v>1</v>
      </c>
      <c r="Z140" s="48"/>
      <c r="AA140" s="39"/>
    </row>
    <row r="141" spans="1:27" ht="33.75" x14ac:dyDescent="0.25">
      <c r="A141" s="543" t="s">
        <v>213</v>
      </c>
      <c r="B141" s="41">
        <v>30</v>
      </c>
      <c r="C141" s="273">
        <v>10</v>
      </c>
      <c r="D141" s="273">
        <v>10</v>
      </c>
      <c r="E141" s="465">
        <v>1</v>
      </c>
      <c r="F141" s="115"/>
      <c r="G141" s="23">
        <v>5</v>
      </c>
      <c r="H141" s="118">
        <v>5</v>
      </c>
      <c r="I141" s="465"/>
      <c r="J141" s="465"/>
      <c r="K141" s="24">
        <v>0.5</v>
      </c>
      <c r="L141" s="118">
        <v>5</v>
      </c>
      <c r="M141" s="229">
        <v>1</v>
      </c>
      <c r="N141" s="33">
        <v>5</v>
      </c>
      <c r="O141" s="26">
        <v>0.5</v>
      </c>
      <c r="P141" s="114">
        <v>2</v>
      </c>
      <c r="Q141" s="114"/>
      <c r="R141" s="114">
        <v>1</v>
      </c>
      <c r="S141" s="114"/>
      <c r="T141" s="114">
        <v>2</v>
      </c>
      <c r="U141" s="114"/>
      <c r="V141" s="114"/>
      <c r="W141" s="114"/>
      <c r="X141" s="27">
        <v>10</v>
      </c>
      <c r="Y141" s="28">
        <v>1</v>
      </c>
      <c r="Z141" s="48"/>
      <c r="AA141" s="39"/>
    </row>
    <row r="142" spans="1:27" x14ac:dyDescent="0.25">
      <c r="A142" s="544" t="s">
        <v>214</v>
      </c>
      <c r="B142" s="21">
        <v>100</v>
      </c>
      <c r="C142" s="123">
        <v>68</v>
      </c>
      <c r="D142" s="123">
        <v>68</v>
      </c>
      <c r="E142" s="123">
        <v>0</v>
      </c>
      <c r="F142" s="122">
        <v>0</v>
      </c>
      <c r="G142" s="23">
        <v>42</v>
      </c>
      <c r="H142" s="123">
        <v>42</v>
      </c>
      <c r="I142" s="123">
        <v>0</v>
      </c>
      <c r="J142" s="123">
        <v>0</v>
      </c>
      <c r="K142" s="24">
        <v>0.61764705882352944</v>
      </c>
      <c r="L142" s="123">
        <v>42</v>
      </c>
      <c r="M142" s="229">
        <v>1</v>
      </c>
      <c r="N142" s="33">
        <v>26</v>
      </c>
      <c r="O142" s="26">
        <v>0.38235294117647056</v>
      </c>
      <c r="P142" s="121">
        <v>0</v>
      </c>
      <c r="Q142" s="121">
        <v>0</v>
      </c>
      <c r="R142" s="121">
        <v>1</v>
      </c>
      <c r="S142" s="121">
        <v>1</v>
      </c>
      <c r="T142" s="121">
        <v>12</v>
      </c>
      <c r="U142" s="121">
        <v>0</v>
      </c>
      <c r="V142" s="121">
        <v>0</v>
      </c>
      <c r="W142" s="121">
        <v>12</v>
      </c>
      <c r="X142" s="27">
        <v>68</v>
      </c>
      <c r="Y142" s="28">
        <v>1</v>
      </c>
      <c r="Z142" s="484">
        <v>0</v>
      </c>
      <c r="AA142" s="39"/>
    </row>
    <row r="143" spans="1:27" x14ac:dyDescent="0.25">
      <c r="A143" s="545" t="s">
        <v>215</v>
      </c>
      <c r="B143" s="41">
        <v>25</v>
      </c>
      <c r="C143" s="90">
        <v>16</v>
      </c>
      <c r="D143" s="90">
        <v>16</v>
      </c>
      <c r="E143" s="465"/>
      <c r="F143" s="126"/>
      <c r="G143" s="23">
        <v>6</v>
      </c>
      <c r="H143" s="118">
        <v>6</v>
      </c>
      <c r="I143" s="465"/>
      <c r="J143" s="465"/>
      <c r="K143" s="24">
        <v>0.375</v>
      </c>
      <c r="L143" s="118">
        <v>6</v>
      </c>
      <c r="M143" s="229">
        <v>1</v>
      </c>
      <c r="N143" s="33">
        <v>10</v>
      </c>
      <c r="O143" s="26">
        <v>0.625</v>
      </c>
      <c r="P143" s="114"/>
      <c r="Q143" s="114"/>
      <c r="R143" s="114"/>
      <c r="S143" s="114"/>
      <c r="T143" s="114">
        <v>4</v>
      </c>
      <c r="U143" s="114"/>
      <c r="V143" s="114"/>
      <c r="W143" s="114">
        <v>6</v>
      </c>
      <c r="X143" s="27">
        <v>16</v>
      </c>
      <c r="Y143" s="28">
        <v>1</v>
      </c>
      <c r="Z143" s="48"/>
      <c r="AA143" s="39"/>
    </row>
    <row r="144" spans="1:27" ht="33.75" x14ac:dyDescent="0.25">
      <c r="A144" s="545" t="s">
        <v>216</v>
      </c>
      <c r="B144" s="41">
        <v>25</v>
      </c>
      <c r="C144" s="90">
        <v>17</v>
      </c>
      <c r="D144" s="90">
        <v>17</v>
      </c>
      <c r="E144" s="465"/>
      <c r="F144" s="126"/>
      <c r="G144" s="23">
        <v>16</v>
      </c>
      <c r="H144" s="118">
        <v>16</v>
      </c>
      <c r="I144" s="465"/>
      <c r="J144" s="465"/>
      <c r="K144" s="24">
        <v>0.94117647058823528</v>
      </c>
      <c r="L144" s="118">
        <v>16</v>
      </c>
      <c r="M144" s="229">
        <v>1</v>
      </c>
      <c r="N144" s="33">
        <v>1</v>
      </c>
      <c r="O144" s="26">
        <v>5.8823529411764705E-2</v>
      </c>
      <c r="P144" s="114"/>
      <c r="Q144" s="114"/>
      <c r="R144" s="114"/>
      <c r="S144" s="114"/>
      <c r="T144" s="114">
        <v>1</v>
      </c>
      <c r="U144" s="114"/>
      <c r="V144" s="114"/>
      <c r="W144" s="114"/>
      <c r="X144" s="27">
        <v>17</v>
      </c>
      <c r="Y144" s="28">
        <v>1</v>
      </c>
      <c r="Z144" s="48"/>
      <c r="AA144" s="39"/>
    </row>
    <row r="145" spans="1:27" ht="33.75" x14ac:dyDescent="0.25">
      <c r="A145" s="545" t="s">
        <v>217</v>
      </c>
      <c r="B145" s="41">
        <v>25</v>
      </c>
      <c r="C145" s="90">
        <v>19</v>
      </c>
      <c r="D145" s="90">
        <v>19</v>
      </c>
      <c r="E145" s="465"/>
      <c r="F145" s="126"/>
      <c r="G145" s="23">
        <v>11</v>
      </c>
      <c r="H145" s="118">
        <v>11</v>
      </c>
      <c r="I145" s="465"/>
      <c r="J145" s="465"/>
      <c r="K145" s="24">
        <v>0.57894736842105265</v>
      </c>
      <c r="L145" s="118">
        <v>11</v>
      </c>
      <c r="M145" s="229">
        <v>1</v>
      </c>
      <c r="N145" s="33">
        <v>8</v>
      </c>
      <c r="O145" s="26">
        <v>0.42105263157894735</v>
      </c>
      <c r="P145" s="114"/>
      <c r="Q145" s="114"/>
      <c r="R145" s="114"/>
      <c r="S145" s="114">
        <v>1</v>
      </c>
      <c r="T145" s="114">
        <v>4</v>
      </c>
      <c r="U145" s="114"/>
      <c r="V145" s="114"/>
      <c r="W145" s="114">
        <v>3</v>
      </c>
      <c r="X145" s="27">
        <v>19</v>
      </c>
      <c r="Y145" s="28">
        <v>1</v>
      </c>
      <c r="Z145" s="48"/>
      <c r="AA145" s="39"/>
    </row>
    <row r="146" spans="1:27" ht="45" x14ac:dyDescent="0.25">
      <c r="A146" s="545" t="s">
        <v>218</v>
      </c>
      <c r="B146" s="41">
        <v>25</v>
      </c>
      <c r="C146" s="90">
        <v>16</v>
      </c>
      <c r="D146" s="90">
        <v>16</v>
      </c>
      <c r="E146" s="465"/>
      <c r="F146" s="126"/>
      <c r="G146" s="23">
        <v>9</v>
      </c>
      <c r="H146" s="118">
        <v>9</v>
      </c>
      <c r="I146" s="465"/>
      <c r="J146" s="465"/>
      <c r="K146" s="24">
        <v>0.5625</v>
      </c>
      <c r="L146" s="118">
        <v>9</v>
      </c>
      <c r="M146" s="229">
        <v>1</v>
      </c>
      <c r="N146" s="33">
        <v>7</v>
      </c>
      <c r="O146" s="26">
        <v>0.4375</v>
      </c>
      <c r="P146" s="114"/>
      <c r="Q146" s="114"/>
      <c r="R146" s="114">
        <v>1</v>
      </c>
      <c r="S146" s="114"/>
      <c r="T146" s="114">
        <v>3</v>
      </c>
      <c r="U146" s="114"/>
      <c r="V146" s="114"/>
      <c r="W146" s="114">
        <v>3</v>
      </c>
      <c r="X146" s="27">
        <v>16</v>
      </c>
      <c r="Y146" s="28">
        <v>1</v>
      </c>
      <c r="Z146" s="48"/>
      <c r="AA146" s="39"/>
    </row>
  </sheetData>
  <sortState ref="A19:AA134">
    <sortCondition ref="A134"/>
  </sortState>
  <mergeCells count="34">
    <mergeCell ref="N2:W2"/>
    <mergeCell ref="T3:V4"/>
    <mergeCell ref="W3:W7"/>
    <mergeCell ref="H4:H7"/>
    <mergeCell ref="I4:I7"/>
    <mergeCell ref="J4:J7"/>
    <mergeCell ref="P5:P7"/>
    <mergeCell ref="Q5:Q7"/>
    <mergeCell ref="R5:R7"/>
    <mergeCell ref="S5:S7"/>
    <mergeCell ref="T5:T7"/>
    <mergeCell ref="U5:U7"/>
    <mergeCell ref="V5:V7"/>
    <mergeCell ref="E4:E7"/>
    <mergeCell ref="A2:A7"/>
    <mergeCell ref="B2:B7"/>
    <mergeCell ref="C2:F2"/>
    <mergeCell ref="G2:M2"/>
    <mergeCell ref="Z3:Z7"/>
    <mergeCell ref="Z2:AA2"/>
    <mergeCell ref="C3:C7"/>
    <mergeCell ref="D3:E3"/>
    <mergeCell ref="F3:F7"/>
    <mergeCell ref="G3:G7"/>
    <mergeCell ref="H3:J3"/>
    <mergeCell ref="K3:K7"/>
    <mergeCell ref="L3:M6"/>
    <mergeCell ref="N3:O6"/>
    <mergeCell ref="P3:S4"/>
    <mergeCell ref="X2:Y2"/>
    <mergeCell ref="X3:X7"/>
    <mergeCell ref="Y3:Y7"/>
    <mergeCell ref="AA3:AA7"/>
    <mergeCell ref="D4:D7"/>
  </mergeCells>
  <pageMargins left="0.31496062992125984" right="0.11811023622047245" top="0.35433070866141736" bottom="0.15748031496062992" header="0.31496062992125984" footer="0.31496062992125984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workbookViewId="0">
      <selection activeCell="H12" sqref="H12"/>
    </sheetView>
  </sheetViews>
  <sheetFormatPr defaultRowHeight="15.75" x14ac:dyDescent="0.25"/>
  <cols>
    <col min="1" max="1" width="3.140625" style="130" customWidth="1"/>
    <col min="2" max="2" width="56.42578125" style="189" customWidth="1"/>
    <col min="3" max="3" width="9.28515625" style="190" customWidth="1"/>
    <col min="4" max="4" width="12.5703125" style="190" customWidth="1"/>
    <col min="5" max="16384" width="9.140625" style="130"/>
  </cols>
  <sheetData>
    <row r="1" spans="1:6" x14ac:dyDescent="0.25">
      <c r="F1" s="190" t="s">
        <v>768</v>
      </c>
    </row>
    <row r="2" spans="1:6" ht="16.5" customHeight="1" x14ac:dyDescent="0.25">
      <c r="A2" s="700" t="s">
        <v>774</v>
      </c>
      <c r="B2" s="700"/>
      <c r="C2" s="700"/>
      <c r="D2" s="700"/>
      <c r="E2" s="700"/>
      <c r="F2" s="700"/>
    </row>
    <row r="3" spans="1:6" ht="15.75" customHeight="1" x14ac:dyDescent="0.25">
      <c r="A3" s="551"/>
      <c r="B3" s="700" t="s">
        <v>773</v>
      </c>
      <c r="C3" s="700"/>
      <c r="D3" s="700"/>
      <c r="E3" s="700"/>
      <c r="F3" s="700"/>
    </row>
    <row r="4" spans="1:6" x14ac:dyDescent="0.25">
      <c r="B4" s="724" t="s">
        <v>471</v>
      </c>
      <c r="C4" s="724"/>
      <c r="D4" s="724"/>
      <c r="E4" s="724"/>
      <c r="F4" s="724"/>
    </row>
    <row r="5" spans="1:6" s="132" customFormat="1" ht="27.75" customHeight="1" x14ac:dyDescent="0.25">
      <c r="A5" s="701" t="s">
        <v>221</v>
      </c>
      <c r="B5" s="701" t="s">
        <v>222</v>
      </c>
      <c r="C5" s="862" t="s">
        <v>478</v>
      </c>
      <c r="D5" s="863"/>
      <c r="E5" s="863"/>
      <c r="F5" s="864"/>
    </row>
    <row r="6" spans="1:6" s="132" customFormat="1" x14ac:dyDescent="0.25">
      <c r="A6" s="701"/>
      <c r="B6" s="701"/>
      <c r="C6" s="256" t="s">
        <v>11</v>
      </c>
      <c r="D6" s="256" t="s">
        <v>224</v>
      </c>
      <c r="E6" s="256" t="s">
        <v>772</v>
      </c>
      <c r="F6" s="256" t="s">
        <v>227</v>
      </c>
    </row>
    <row r="7" spans="1:6" s="141" customFormat="1" ht="12.75" x14ac:dyDescent="0.25">
      <c r="A7" s="714"/>
      <c r="B7" s="246" t="s">
        <v>474</v>
      </c>
      <c r="C7" s="552">
        <f>D7+E7+F7</f>
        <v>156</v>
      </c>
      <c r="D7" s="552">
        <v>147</v>
      </c>
      <c r="E7" s="552">
        <v>5</v>
      </c>
      <c r="F7" s="552">
        <v>4</v>
      </c>
    </row>
    <row r="8" spans="1:6" s="141" customFormat="1" ht="12.75" x14ac:dyDescent="0.25">
      <c r="A8" s="714"/>
      <c r="B8" s="246" t="s">
        <v>233</v>
      </c>
      <c r="C8" s="552">
        <f>D8+E8+F8</f>
        <v>105</v>
      </c>
      <c r="D8" s="249">
        <f>SUM(D12,D13,D18,D19,D20,D21,D22,D23,D24,D25,D26,D27,D28,D34,D37,D38,D39,D46,D47,D48,D51,D52,D53,D54,D55,D56,D57,D58,D59,D60,D61,D64,D65,D66)</f>
        <v>97</v>
      </c>
      <c r="E8" s="249">
        <f t="shared" ref="E8:F8" si="0">SUM(E12,E13,E18,E19,E20,E21,E22,E23,E24,E25,E26,E27,E28,E34,E37,E38,E39,E46,E47,E48,E51,E52,E53,E54,E55,E56,E57,E58,E59,E60,E61,E64,E65,E66)</f>
        <v>4</v>
      </c>
      <c r="F8" s="249">
        <f t="shared" si="0"/>
        <v>4</v>
      </c>
    </row>
    <row r="9" spans="1:6" s="141" customFormat="1" ht="12.75" x14ac:dyDescent="0.25">
      <c r="A9" s="714"/>
      <c r="B9" s="247" t="s">
        <v>234</v>
      </c>
      <c r="C9" s="567">
        <f>C8/C7</f>
        <v>0.67307692307692313</v>
      </c>
      <c r="D9" s="565">
        <f t="shared" ref="D9:F9" si="1">D8/D7</f>
        <v>0.65986394557823125</v>
      </c>
      <c r="E9" s="566">
        <f t="shared" si="1"/>
        <v>0.8</v>
      </c>
      <c r="F9" s="566">
        <f t="shared" si="1"/>
        <v>1</v>
      </c>
    </row>
    <row r="10" spans="1:6" s="141" customFormat="1" ht="12.75" x14ac:dyDescent="0.25">
      <c r="A10" s="714"/>
      <c r="B10" s="248" t="s">
        <v>235</v>
      </c>
      <c r="C10" s="552">
        <f t="shared" ref="C10:C72" si="2">D10+E10+F10</f>
        <v>156</v>
      </c>
      <c r="D10" s="257">
        <f>D8+D75</f>
        <v>147</v>
      </c>
      <c r="E10" s="257">
        <f t="shared" ref="E10:F10" si="3">E8+E75</f>
        <v>5</v>
      </c>
      <c r="F10" s="257">
        <f t="shared" si="3"/>
        <v>4</v>
      </c>
    </row>
    <row r="11" spans="1:6" s="141" customFormat="1" ht="12.75" x14ac:dyDescent="0.25">
      <c r="A11" s="714"/>
      <c r="B11" s="204" t="s">
        <v>234</v>
      </c>
      <c r="C11" s="568">
        <f>C10/C7</f>
        <v>1</v>
      </c>
      <c r="D11" s="564">
        <f>D10/D7</f>
        <v>1</v>
      </c>
      <c r="E11" s="564">
        <f t="shared" ref="E11:F11" si="4">E10/E7</f>
        <v>1</v>
      </c>
      <c r="F11" s="564">
        <f t="shared" si="4"/>
        <v>1</v>
      </c>
    </row>
    <row r="12" spans="1:6" ht="21" x14ac:dyDescent="0.25">
      <c r="A12" s="553">
        <v>1</v>
      </c>
      <c r="B12" s="239" t="s">
        <v>236</v>
      </c>
      <c r="C12" s="552">
        <f t="shared" si="2"/>
        <v>0</v>
      </c>
      <c r="D12" s="266">
        <v>0</v>
      </c>
      <c r="E12" s="266">
        <v>0</v>
      </c>
      <c r="F12" s="266">
        <v>0</v>
      </c>
    </row>
    <row r="13" spans="1:6" ht="21" x14ac:dyDescent="0.25">
      <c r="A13" s="710">
        <v>2</v>
      </c>
      <c r="B13" s="239" t="s">
        <v>237</v>
      </c>
      <c r="C13" s="552">
        <f t="shared" si="2"/>
        <v>7</v>
      </c>
      <c r="D13" s="266">
        <v>7</v>
      </c>
      <c r="E13" s="266"/>
      <c r="F13" s="266"/>
    </row>
    <row r="14" spans="1:6" x14ac:dyDescent="0.25">
      <c r="A14" s="710"/>
      <c r="B14" s="162" t="s">
        <v>238</v>
      </c>
      <c r="C14" s="552">
        <f t="shared" si="2"/>
        <v>1</v>
      </c>
      <c r="D14" s="258">
        <v>1</v>
      </c>
      <c r="E14" s="258"/>
      <c r="F14" s="258"/>
    </row>
    <row r="15" spans="1:6" x14ac:dyDescent="0.25">
      <c r="A15" s="710"/>
      <c r="B15" s="162" t="s">
        <v>239</v>
      </c>
      <c r="C15" s="552">
        <f t="shared" si="2"/>
        <v>5</v>
      </c>
      <c r="D15" s="258">
        <v>5</v>
      </c>
      <c r="E15" s="258"/>
      <c r="F15" s="258"/>
    </row>
    <row r="16" spans="1:6" x14ac:dyDescent="0.25">
      <c r="A16" s="710"/>
      <c r="B16" s="162" t="s">
        <v>769</v>
      </c>
      <c r="C16" s="552">
        <f t="shared" si="2"/>
        <v>1</v>
      </c>
      <c r="D16" s="258">
        <v>1</v>
      </c>
      <c r="E16" s="258"/>
      <c r="F16" s="258"/>
    </row>
    <row r="17" spans="1:6" x14ac:dyDescent="0.25">
      <c r="A17" s="710"/>
      <c r="B17" s="164" t="s">
        <v>248</v>
      </c>
      <c r="C17" s="552">
        <f t="shared" si="2"/>
        <v>0</v>
      </c>
      <c r="D17" s="258">
        <v>0</v>
      </c>
      <c r="E17" s="258">
        <v>0</v>
      </c>
      <c r="F17" s="258">
        <v>0</v>
      </c>
    </row>
    <row r="18" spans="1:6" x14ac:dyDescent="0.25">
      <c r="A18" s="553">
        <v>3</v>
      </c>
      <c r="B18" s="239" t="s">
        <v>249</v>
      </c>
      <c r="C18" s="552">
        <f t="shared" si="2"/>
        <v>14</v>
      </c>
      <c r="D18" s="266">
        <v>14</v>
      </c>
      <c r="E18" s="266"/>
      <c r="F18" s="266"/>
    </row>
    <row r="19" spans="1:6" ht="24" customHeight="1" x14ac:dyDescent="0.25">
      <c r="A19" s="553">
        <v>4</v>
      </c>
      <c r="B19" s="239" t="s">
        <v>250</v>
      </c>
      <c r="C19" s="552">
        <f t="shared" si="2"/>
        <v>1</v>
      </c>
      <c r="D19" s="266">
        <v>1</v>
      </c>
      <c r="E19" s="266"/>
      <c r="F19" s="266"/>
    </row>
    <row r="20" spans="1:6" ht="21" x14ac:dyDescent="0.25">
      <c r="A20" s="553">
        <v>5</v>
      </c>
      <c r="B20" s="239" t="s">
        <v>251</v>
      </c>
      <c r="C20" s="552">
        <f t="shared" si="2"/>
        <v>0</v>
      </c>
      <c r="D20" s="266">
        <v>0</v>
      </c>
      <c r="E20" s="266"/>
      <c r="F20" s="266"/>
    </row>
    <row r="21" spans="1:6" ht="21" x14ac:dyDescent="0.25">
      <c r="A21" s="553">
        <v>6</v>
      </c>
      <c r="B21" s="239" t="s">
        <v>252</v>
      </c>
      <c r="C21" s="552">
        <f t="shared" si="2"/>
        <v>1</v>
      </c>
      <c r="D21" s="266">
        <v>1</v>
      </c>
      <c r="E21" s="266"/>
      <c r="F21" s="266"/>
    </row>
    <row r="22" spans="1:6" x14ac:dyDescent="0.25">
      <c r="A22" s="553">
        <v>7</v>
      </c>
      <c r="B22" s="239" t="s">
        <v>253</v>
      </c>
      <c r="C22" s="552">
        <f t="shared" si="2"/>
        <v>20</v>
      </c>
      <c r="D22" s="266">
        <v>20</v>
      </c>
      <c r="E22" s="266"/>
      <c r="F22" s="266"/>
    </row>
    <row r="23" spans="1:6" x14ac:dyDescent="0.25">
      <c r="A23" s="553">
        <v>8</v>
      </c>
      <c r="B23" s="239" t="s">
        <v>254</v>
      </c>
      <c r="C23" s="552">
        <f t="shared" si="2"/>
        <v>0</v>
      </c>
      <c r="D23" s="266">
        <v>0</v>
      </c>
      <c r="E23" s="266"/>
      <c r="F23" s="266"/>
    </row>
    <row r="24" spans="1:6" x14ac:dyDescent="0.25">
      <c r="A24" s="553">
        <v>9</v>
      </c>
      <c r="B24" s="239" t="s">
        <v>255</v>
      </c>
      <c r="C24" s="552">
        <f t="shared" si="2"/>
        <v>0</v>
      </c>
      <c r="D24" s="266">
        <v>0</v>
      </c>
      <c r="E24" s="266"/>
      <c r="F24" s="266"/>
    </row>
    <row r="25" spans="1:6" ht="21" x14ac:dyDescent="0.25">
      <c r="A25" s="553">
        <v>10</v>
      </c>
      <c r="B25" s="239" t="s">
        <v>256</v>
      </c>
      <c r="C25" s="552">
        <f t="shared" si="2"/>
        <v>1</v>
      </c>
      <c r="D25" s="266">
        <v>1</v>
      </c>
      <c r="E25" s="266"/>
      <c r="F25" s="266"/>
    </row>
    <row r="26" spans="1:6" x14ac:dyDescent="0.25">
      <c r="A26" s="553">
        <v>11</v>
      </c>
      <c r="B26" s="239" t="s">
        <v>259</v>
      </c>
      <c r="C26" s="552">
        <f t="shared" si="2"/>
        <v>2</v>
      </c>
      <c r="D26" s="266">
        <v>2</v>
      </c>
      <c r="E26" s="266"/>
      <c r="F26" s="266"/>
    </row>
    <row r="27" spans="1:6" x14ac:dyDescent="0.25">
      <c r="A27" s="553">
        <v>12</v>
      </c>
      <c r="B27" s="239" t="s">
        <v>260</v>
      </c>
      <c r="C27" s="552">
        <f t="shared" si="2"/>
        <v>1</v>
      </c>
      <c r="D27" s="266">
        <v>1</v>
      </c>
      <c r="E27" s="266"/>
      <c r="F27" s="266"/>
    </row>
    <row r="28" spans="1:6" ht="21" x14ac:dyDescent="0.25">
      <c r="A28" s="710">
        <v>13</v>
      </c>
      <c r="B28" s="239" t="s">
        <v>262</v>
      </c>
      <c r="C28" s="552">
        <f t="shared" si="2"/>
        <v>9</v>
      </c>
      <c r="D28" s="266">
        <v>9</v>
      </c>
      <c r="E28" s="266"/>
      <c r="F28" s="266"/>
    </row>
    <row r="29" spans="1:6" x14ac:dyDescent="0.25">
      <c r="A29" s="710"/>
      <c r="B29" s="163" t="s">
        <v>270</v>
      </c>
      <c r="C29" s="552">
        <f t="shared" si="2"/>
        <v>1</v>
      </c>
      <c r="D29" s="259">
        <v>1</v>
      </c>
      <c r="E29" s="259"/>
      <c r="F29" s="259"/>
    </row>
    <row r="30" spans="1:6" x14ac:dyDescent="0.25">
      <c r="A30" s="710"/>
      <c r="B30" s="163" t="s">
        <v>266</v>
      </c>
      <c r="C30" s="552">
        <f t="shared" si="2"/>
        <v>1</v>
      </c>
      <c r="D30" s="259">
        <v>1</v>
      </c>
      <c r="E30" s="259"/>
      <c r="F30" s="259"/>
    </row>
    <row r="31" spans="1:6" x14ac:dyDescent="0.25">
      <c r="A31" s="710"/>
      <c r="B31" s="163" t="s">
        <v>273</v>
      </c>
      <c r="C31" s="552">
        <f t="shared" si="2"/>
        <v>1</v>
      </c>
      <c r="D31" s="259">
        <v>1</v>
      </c>
      <c r="E31" s="259"/>
      <c r="F31" s="259"/>
    </row>
    <row r="32" spans="1:6" x14ac:dyDescent="0.25">
      <c r="A32" s="710"/>
      <c r="B32" s="163" t="s">
        <v>274</v>
      </c>
      <c r="C32" s="552">
        <f t="shared" si="2"/>
        <v>1</v>
      </c>
      <c r="D32" s="259">
        <v>1</v>
      </c>
      <c r="E32" s="259"/>
      <c r="F32" s="259"/>
    </row>
    <row r="33" spans="1:6" x14ac:dyDescent="0.25">
      <c r="A33" s="710"/>
      <c r="B33" s="164" t="s">
        <v>248</v>
      </c>
      <c r="C33" s="552">
        <f t="shared" si="2"/>
        <v>0</v>
      </c>
      <c r="D33" s="258">
        <v>0</v>
      </c>
      <c r="E33" s="258">
        <v>0</v>
      </c>
      <c r="F33" s="258">
        <v>0</v>
      </c>
    </row>
    <row r="34" spans="1:6" ht="21" x14ac:dyDescent="0.25">
      <c r="A34" s="711">
        <v>14</v>
      </c>
      <c r="B34" s="239" t="s">
        <v>279</v>
      </c>
      <c r="C34" s="552">
        <f t="shared" si="2"/>
        <v>1</v>
      </c>
      <c r="D34" s="266">
        <v>1</v>
      </c>
      <c r="E34" s="266"/>
      <c r="F34" s="266"/>
    </row>
    <row r="35" spans="1:6" x14ac:dyDescent="0.25">
      <c r="A35" s="712"/>
      <c r="B35" s="162" t="s">
        <v>291</v>
      </c>
      <c r="C35" s="552">
        <f t="shared" si="2"/>
        <v>1</v>
      </c>
      <c r="D35" s="258">
        <v>1</v>
      </c>
      <c r="E35" s="258"/>
      <c r="F35" s="258"/>
    </row>
    <row r="36" spans="1:6" x14ac:dyDescent="0.25">
      <c r="A36" s="713"/>
      <c r="B36" s="164" t="s">
        <v>248</v>
      </c>
      <c r="C36" s="552">
        <f t="shared" si="2"/>
        <v>0</v>
      </c>
      <c r="D36" s="258">
        <v>0</v>
      </c>
      <c r="E36" s="258">
        <v>0</v>
      </c>
      <c r="F36" s="258">
        <v>0</v>
      </c>
    </row>
    <row r="37" spans="1:6" x14ac:dyDescent="0.25">
      <c r="A37" s="553">
        <v>15</v>
      </c>
      <c r="B37" s="243" t="s">
        <v>292</v>
      </c>
      <c r="C37" s="552">
        <f t="shared" si="2"/>
        <v>0</v>
      </c>
      <c r="D37" s="267">
        <v>0</v>
      </c>
      <c r="E37" s="267">
        <v>0</v>
      </c>
      <c r="F37" s="267">
        <v>0</v>
      </c>
    </row>
    <row r="38" spans="1:6" x14ac:dyDescent="0.25">
      <c r="A38" s="553">
        <v>16</v>
      </c>
      <c r="B38" s="243" t="s">
        <v>293</v>
      </c>
      <c r="C38" s="552">
        <f t="shared" si="2"/>
        <v>0</v>
      </c>
      <c r="D38" s="267">
        <v>0</v>
      </c>
      <c r="E38" s="267">
        <v>0</v>
      </c>
      <c r="F38" s="267">
        <v>0</v>
      </c>
    </row>
    <row r="39" spans="1:6" ht="21" x14ac:dyDescent="0.25">
      <c r="A39" s="710">
        <v>17</v>
      </c>
      <c r="B39" s="239" t="s">
        <v>294</v>
      </c>
      <c r="C39" s="552">
        <f t="shared" si="2"/>
        <v>11</v>
      </c>
      <c r="D39" s="266">
        <v>7</v>
      </c>
      <c r="E39" s="266">
        <v>4</v>
      </c>
      <c r="F39" s="266"/>
    </row>
    <row r="40" spans="1:6" x14ac:dyDescent="0.25">
      <c r="A40" s="710"/>
      <c r="B40" s="240" t="s">
        <v>295</v>
      </c>
      <c r="C40" s="552">
        <f t="shared" si="2"/>
        <v>4</v>
      </c>
      <c r="D40" s="260">
        <v>1</v>
      </c>
      <c r="E40" s="260">
        <v>3</v>
      </c>
      <c r="F40" s="260"/>
    </row>
    <row r="41" spans="1:6" x14ac:dyDescent="0.25">
      <c r="A41" s="710"/>
      <c r="B41" s="167" t="s">
        <v>303</v>
      </c>
      <c r="C41" s="552">
        <f t="shared" si="2"/>
        <v>2</v>
      </c>
      <c r="D41" s="262">
        <v>2</v>
      </c>
      <c r="E41" s="262"/>
      <c r="F41" s="262"/>
    </row>
    <row r="42" spans="1:6" x14ac:dyDescent="0.25">
      <c r="A42" s="710"/>
      <c r="B42" s="167" t="s">
        <v>305</v>
      </c>
      <c r="C42" s="552">
        <f t="shared" si="2"/>
        <v>3</v>
      </c>
      <c r="D42" s="262">
        <v>3</v>
      </c>
      <c r="E42" s="262"/>
      <c r="F42" s="262"/>
    </row>
    <row r="43" spans="1:6" x14ac:dyDescent="0.25">
      <c r="A43" s="710"/>
      <c r="B43" s="163" t="s">
        <v>770</v>
      </c>
      <c r="C43" s="552">
        <f t="shared" si="2"/>
        <v>1</v>
      </c>
      <c r="D43" s="259">
        <v>1</v>
      </c>
      <c r="E43" s="259"/>
      <c r="F43" s="259"/>
    </row>
    <row r="44" spans="1:6" x14ac:dyDescent="0.25">
      <c r="A44" s="710"/>
      <c r="B44" s="163" t="s">
        <v>771</v>
      </c>
      <c r="C44" s="552">
        <f t="shared" si="2"/>
        <v>1</v>
      </c>
      <c r="D44" s="259">
        <v>0</v>
      </c>
      <c r="E44" s="259">
        <v>1</v>
      </c>
      <c r="F44" s="259"/>
    </row>
    <row r="45" spans="1:6" x14ac:dyDescent="0.25">
      <c r="A45" s="710"/>
      <c r="B45" s="168" t="s">
        <v>248</v>
      </c>
      <c r="C45" s="552">
        <f t="shared" si="2"/>
        <v>0</v>
      </c>
      <c r="D45" s="262">
        <v>0</v>
      </c>
      <c r="E45" s="262">
        <v>0</v>
      </c>
      <c r="F45" s="262">
        <v>0</v>
      </c>
    </row>
    <row r="46" spans="1:6" ht="21" x14ac:dyDescent="0.25">
      <c r="A46" s="553">
        <v>18</v>
      </c>
      <c r="B46" s="185" t="s">
        <v>332</v>
      </c>
      <c r="C46" s="552">
        <f t="shared" si="2"/>
        <v>2</v>
      </c>
      <c r="D46" s="361">
        <v>2</v>
      </c>
      <c r="E46" s="361"/>
      <c r="F46" s="361"/>
    </row>
    <row r="47" spans="1:6" x14ac:dyDescent="0.25">
      <c r="A47" s="553">
        <v>19</v>
      </c>
      <c r="B47" s="244" t="s">
        <v>325</v>
      </c>
      <c r="C47" s="552">
        <f t="shared" si="2"/>
        <v>0</v>
      </c>
      <c r="D47" s="268">
        <v>0</v>
      </c>
      <c r="E47" s="268">
        <v>0</v>
      </c>
      <c r="F47" s="268">
        <v>0</v>
      </c>
    </row>
    <row r="48" spans="1:6" ht="21" x14ac:dyDescent="0.25">
      <c r="A48" s="710">
        <v>20</v>
      </c>
      <c r="B48" s="239" t="s">
        <v>326</v>
      </c>
      <c r="C48" s="552">
        <f t="shared" si="2"/>
        <v>4</v>
      </c>
      <c r="D48" s="266">
        <v>4</v>
      </c>
      <c r="E48" s="266"/>
      <c r="F48" s="266"/>
    </row>
    <row r="49" spans="1:6" x14ac:dyDescent="0.25">
      <c r="A49" s="710"/>
      <c r="B49" s="162" t="s">
        <v>327</v>
      </c>
      <c r="C49" s="552">
        <f t="shared" si="2"/>
        <v>4</v>
      </c>
      <c r="D49" s="258">
        <v>4</v>
      </c>
      <c r="E49" s="258"/>
      <c r="F49" s="258"/>
    </row>
    <row r="50" spans="1:6" x14ac:dyDescent="0.25">
      <c r="A50" s="710"/>
      <c r="B50" s="164" t="s">
        <v>248</v>
      </c>
      <c r="C50" s="552">
        <f t="shared" si="2"/>
        <v>0</v>
      </c>
      <c r="D50" s="258">
        <v>0</v>
      </c>
      <c r="E50" s="258">
        <v>0</v>
      </c>
      <c r="F50" s="258">
        <v>0</v>
      </c>
    </row>
    <row r="51" spans="1:6" ht="21" x14ac:dyDescent="0.25">
      <c r="A51" s="553">
        <v>21</v>
      </c>
      <c r="B51" s="185" t="s">
        <v>330</v>
      </c>
      <c r="C51" s="552">
        <f t="shared" si="2"/>
        <v>0</v>
      </c>
      <c r="D51" s="361">
        <v>0</v>
      </c>
      <c r="E51" s="361">
        <v>0</v>
      </c>
      <c r="F51" s="361">
        <v>0</v>
      </c>
    </row>
    <row r="52" spans="1:6" ht="21" x14ac:dyDescent="0.25">
      <c r="A52" s="553">
        <v>22</v>
      </c>
      <c r="B52" s="185" t="s">
        <v>331</v>
      </c>
      <c r="C52" s="552">
        <f t="shared" si="2"/>
        <v>0</v>
      </c>
      <c r="D52" s="361">
        <v>0</v>
      </c>
      <c r="E52" s="361">
        <v>0</v>
      </c>
      <c r="F52" s="361">
        <v>0</v>
      </c>
    </row>
    <row r="53" spans="1:6" x14ac:dyDescent="0.25">
      <c r="A53" s="553">
        <v>23</v>
      </c>
      <c r="B53" s="239" t="s">
        <v>467</v>
      </c>
      <c r="C53" s="552">
        <f t="shared" si="2"/>
        <v>1</v>
      </c>
      <c r="D53" s="266">
        <v>1</v>
      </c>
      <c r="E53" s="266"/>
      <c r="F53" s="266"/>
    </row>
    <row r="54" spans="1:6" x14ac:dyDescent="0.25">
      <c r="A54" s="553">
        <v>24</v>
      </c>
      <c r="B54" s="239" t="s">
        <v>333</v>
      </c>
      <c r="C54" s="552">
        <f t="shared" si="2"/>
        <v>0</v>
      </c>
      <c r="D54" s="266">
        <v>0</v>
      </c>
      <c r="E54" s="266">
        <v>0</v>
      </c>
      <c r="F54" s="266">
        <v>0</v>
      </c>
    </row>
    <row r="55" spans="1:6" x14ac:dyDescent="0.25">
      <c r="A55" s="553">
        <v>25</v>
      </c>
      <c r="B55" s="185" t="s">
        <v>334</v>
      </c>
      <c r="C55" s="552">
        <f t="shared" si="2"/>
        <v>0</v>
      </c>
      <c r="D55" s="361">
        <v>0</v>
      </c>
      <c r="E55" s="361">
        <v>0</v>
      </c>
      <c r="F55" s="361">
        <v>0</v>
      </c>
    </row>
    <row r="56" spans="1:6" ht="21" x14ac:dyDescent="0.25">
      <c r="A56" s="553">
        <v>26</v>
      </c>
      <c r="B56" s="185" t="s">
        <v>335</v>
      </c>
      <c r="C56" s="552">
        <f t="shared" si="2"/>
        <v>2</v>
      </c>
      <c r="D56" s="361">
        <v>2</v>
      </c>
      <c r="E56" s="361"/>
      <c r="F56" s="361"/>
    </row>
    <row r="57" spans="1:6" x14ac:dyDescent="0.25">
      <c r="A57" s="553">
        <v>27</v>
      </c>
      <c r="B57" s="185" t="s">
        <v>336</v>
      </c>
      <c r="C57" s="552">
        <f t="shared" si="2"/>
        <v>0</v>
      </c>
      <c r="D57" s="361">
        <v>0</v>
      </c>
      <c r="E57" s="361">
        <v>0</v>
      </c>
      <c r="F57" s="361">
        <v>0</v>
      </c>
    </row>
    <row r="58" spans="1:6" x14ac:dyDescent="0.25">
      <c r="A58" s="553">
        <v>28</v>
      </c>
      <c r="B58" s="185" t="s">
        <v>337</v>
      </c>
      <c r="C58" s="552">
        <f t="shared" si="2"/>
        <v>0</v>
      </c>
      <c r="D58" s="361">
        <v>0</v>
      </c>
      <c r="E58" s="361">
        <v>0</v>
      </c>
      <c r="F58" s="361">
        <v>0</v>
      </c>
    </row>
    <row r="59" spans="1:6" x14ac:dyDescent="0.25">
      <c r="A59" s="553">
        <v>29</v>
      </c>
      <c r="B59" s="185" t="s">
        <v>338</v>
      </c>
      <c r="C59" s="552">
        <f t="shared" si="2"/>
        <v>0</v>
      </c>
      <c r="D59" s="361">
        <v>0</v>
      </c>
      <c r="E59" s="361">
        <v>0</v>
      </c>
      <c r="F59" s="361">
        <v>0</v>
      </c>
    </row>
    <row r="60" spans="1:6" ht="21" x14ac:dyDescent="0.25">
      <c r="A60" s="553">
        <v>30</v>
      </c>
      <c r="B60" s="185" t="s">
        <v>339</v>
      </c>
      <c r="C60" s="552">
        <f t="shared" si="2"/>
        <v>0</v>
      </c>
      <c r="D60" s="361">
        <v>0</v>
      </c>
      <c r="E60" s="361">
        <v>0</v>
      </c>
      <c r="F60" s="361">
        <v>0</v>
      </c>
    </row>
    <row r="61" spans="1:6" x14ac:dyDescent="0.25">
      <c r="A61" s="711">
        <v>31</v>
      </c>
      <c r="B61" s="185" t="s">
        <v>340</v>
      </c>
      <c r="C61" s="552">
        <f t="shared" si="2"/>
        <v>3</v>
      </c>
      <c r="D61" s="361">
        <v>3</v>
      </c>
      <c r="E61" s="361"/>
      <c r="F61" s="361"/>
    </row>
    <row r="62" spans="1:6" ht="22.5" x14ac:dyDescent="0.25">
      <c r="A62" s="712"/>
      <c r="B62" s="170" t="s">
        <v>341</v>
      </c>
      <c r="C62" s="552">
        <f t="shared" si="2"/>
        <v>3</v>
      </c>
      <c r="D62" s="263">
        <v>3</v>
      </c>
      <c r="E62" s="263"/>
      <c r="F62" s="263"/>
    </row>
    <row r="63" spans="1:6" x14ac:dyDescent="0.25">
      <c r="A63" s="723" t="s">
        <v>347</v>
      </c>
      <c r="B63" s="723"/>
      <c r="C63" s="723"/>
      <c r="D63" s="723"/>
    </row>
    <row r="64" spans="1:6" x14ac:dyDescent="0.25">
      <c r="A64" s="57">
        <v>32</v>
      </c>
      <c r="B64" s="169" t="s">
        <v>348</v>
      </c>
      <c r="C64" s="552">
        <f t="shared" si="2"/>
        <v>6</v>
      </c>
      <c r="D64" s="361">
        <v>3</v>
      </c>
      <c r="E64" s="361"/>
      <c r="F64" s="361">
        <v>3</v>
      </c>
    </row>
    <row r="65" spans="1:6" x14ac:dyDescent="0.25">
      <c r="A65" s="57">
        <v>33</v>
      </c>
      <c r="B65" s="169" t="s">
        <v>349</v>
      </c>
      <c r="C65" s="552">
        <f t="shared" si="2"/>
        <v>2</v>
      </c>
      <c r="D65" s="361">
        <v>2</v>
      </c>
      <c r="E65" s="361"/>
      <c r="F65" s="361"/>
    </row>
    <row r="66" spans="1:6" x14ac:dyDescent="0.25">
      <c r="A66" s="57">
        <v>34</v>
      </c>
      <c r="B66" s="169" t="s">
        <v>350</v>
      </c>
      <c r="C66" s="552">
        <f t="shared" si="2"/>
        <v>17</v>
      </c>
      <c r="D66" s="361">
        <v>16</v>
      </c>
      <c r="E66" s="361"/>
      <c r="F66" s="361">
        <v>1</v>
      </c>
    </row>
    <row r="67" spans="1:6" x14ac:dyDescent="0.25">
      <c r="A67" s="57">
        <v>35</v>
      </c>
      <c r="B67" s="169" t="s">
        <v>351</v>
      </c>
      <c r="C67" s="552">
        <f t="shared" si="2"/>
        <v>0</v>
      </c>
      <c r="D67" s="361">
        <v>0</v>
      </c>
      <c r="E67" s="361">
        <v>0</v>
      </c>
      <c r="F67" s="361">
        <v>0</v>
      </c>
    </row>
    <row r="68" spans="1:6" x14ac:dyDescent="0.25">
      <c r="A68" s="57">
        <v>36</v>
      </c>
      <c r="B68" s="169" t="s">
        <v>479</v>
      </c>
      <c r="C68" s="552">
        <f t="shared" si="2"/>
        <v>0</v>
      </c>
      <c r="D68" s="361">
        <v>0</v>
      </c>
      <c r="E68" s="361">
        <v>0</v>
      </c>
      <c r="F68" s="361">
        <v>0</v>
      </c>
    </row>
    <row r="69" spans="1:6" x14ac:dyDescent="0.25">
      <c r="A69" s="57">
        <v>37</v>
      </c>
      <c r="B69" s="169" t="s">
        <v>480</v>
      </c>
      <c r="C69" s="552">
        <f t="shared" si="2"/>
        <v>0</v>
      </c>
      <c r="D69" s="361">
        <v>0</v>
      </c>
      <c r="E69" s="361">
        <v>0</v>
      </c>
      <c r="F69" s="361">
        <v>0</v>
      </c>
    </row>
    <row r="70" spans="1:6" x14ac:dyDescent="0.25">
      <c r="A70" s="57">
        <v>38</v>
      </c>
      <c r="B70" s="169" t="s">
        <v>26</v>
      </c>
      <c r="C70" s="552">
        <f t="shared" si="2"/>
        <v>0</v>
      </c>
      <c r="D70" s="361">
        <v>0</v>
      </c>
      <c r="E70" s="361">
        <v>0</v>
      </c>
      <c r="F70" s="361">
        <v>0</v>
      </c>
    </row>
    <row r="71" spans="1:6" x14ac:dyDescent="0.25">
      <c r="A71" s="57">
        <v>39</v>
      </c>
      <c r="B71" s="169" t="s">
        <v>352</v>
      </c>
      <c r="C71" s="552">
        <f t="shared" si="2"/>
        <v>22</v>
      </c>
      <c r="D71" s="361">
        <v>22</v>
      </c>
      <c r="E71" s="361">
        <v>0</v>
      </c>
      <c r="F71" s="361">
        <v>0</v>
      </c>
    </row>
    <row r="72" spans="1:6" x14ac:dyDescent="0.25">
      <c r="A72" s="57">
        <v>40</v>
      </c>
      <c r="B72" s="169" t="s">
        <v>353</v>
      </c>
      <c r="C72" s="552">
        <f t="shared" si="2"/>
        <v>12</v>
      </c>
      <c r="D72" s="361">
        <v>11</v>
      </c>
      <c r="E72" s="361">
        <v>1</v>
      </c>
      <c r="F72" s="361">
        <v>0</v>
      </c>
    </row>
    <row r="73" spans="1:6" x14ac:dyDescent="0.25">
      <c r="A73" s="57">
        <v>41</v>
      </c>
      <c r="B73" s="169" t="s">
        <v>354</v>
      </c>
      <c r="C73" s="552">
        <f t="shared" ref="C73:C77" si="5">D73+E73+F73</f>
        <v>16</v>
      </c>
      <c r="D73" s="361">
        <v>16</v>
      </c>
      <c r="E73" s="361">
        <v>0</v>
      </c>
      <c r="F73" s="361">
        <v>0</v>
      </c>
    </row>
    <row r="74" spans="1:6" x14ac:dyDescent="0.25">
      <c r="A74" s="57">
        <v>42</v>
      </c>
      <c r="B74" s="169" t="s">
        <v>355</v>
      </c>
      <c r="C74" s="552">
        <f t="shared" si="5"/>
        <v>1</v>
      </c>
      <c r="D74" s="361">
        <v>1</v>
      </c>
      <c r="E74" s="361">
        <v>0</v>
      </c>
      <c r="F74" s="361">
        <v>0</v>
      </c>
    </row>
    <row r="75" spans="1:6" s="187" customFormat="1" x14ac:dyDescent="0.25">
      <c r="A75" s="184"/>
      <c r="B75" s="245" t="s">
        <v>235</v>
      </c>
      <c r="C75" s="552">
        <f t="shared" si="5"/>
        <v>51</v>
      </c>
      <c r="D75" s="361">
        <f>SUM(D70:D74)</f>
        <v>50</v>
      </c>
      <c r="E75" s="361">
        <f>SUM(E70:E74)</f>
        <v>1</v>
      </c>
      <c r="F75" s="361">
        <f>SUM(F70:F74)</f>
        <v>0</v>
      </c>
    </row>
    <row r="76" spans="1:6" x14ac:dyDescent="0.25">
      <c r="A76" s="57">
        <v>43</v>
      </c>
      <c r="B76" s="185" t="s">
        <v>356</v>
      </c>
      <c r="C76" s="552">
        <f t="shared" si="5"/>
        <v>0</v>
      </c>
      <c r="D76" s="361">
        <v>0</v>
      </c>
      <c r="E76" s="361">
        <v>0</v>
      </c>
      <c r="F76" s="361">
        <v>0</v>
      </c>
    </row>
    <row r="77" spans="1:6" x14ac:dyDescent="0.25">
      <c r="A77" s="57">
        <v>44</v>
      </c>
      <c r="B77" s="185" t="s">
        <v>357</v>
      </c>
      <c r="C77" s="552">
        <f t="shared" si="5"/>
        <v>0</v>
      </c>
      <c r="D77" s="361">
        <v>0</v>
      </c>
      <c r="E77" s="361">
        <v>0</v>
      </c>
      <c r="F77" s="361">
        <v>0</v>
      </c>
    </row>
  </sheetData>
  <mergeCells count="14">
    <mergeCell ref="A63:D63"/>
    <mergeCell ref="C5:F5"/>
    <mergeCell ref="A2:F2"/>
    <mergeCell ref="B3:F3"/>
    <mergeCell ref="B4:F4"/>
    <mergeCell ref="A13:A17"/>
    <mergeCell ref="A28:A33"/>
    <mergeCell ref="A34:A36"/>
    <mergeCell ref="A39:A45"/>
    <mergeCell ref="A48:A50"/>
    <mergeCell ref="A61:A62"/>
    <mergeCell ref="A5:A6"/>
    <mergeCell ref="B5:B6"/>
    <mergeCell ref="A7:A11"/>
  </mergeCells>
  <pageMargins left="0" right="0" top="0.19685039370078741" bottom="0.19685039370078741" header="0.31496062992125984" footer="0.11811023622047245"/>
  <pageSetup paperSize="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4"/>
  <sheetViews>
    <sheetView workbookViewId="0">
      <selection activeCell="X9" sqref="X9"/>
    </sheetView>
  </sheetViews>
  <sheetFormatPr defaultRowHeight="12.75" x14ac:dyDescent="0.2"/>
  <cols>
    <col min="1" max="1" width="24.140625" style="570" customWidth="1"/>
    <col min="2" max="6" width="6.140625" style="570" customWidth="1"/>
    <col min="7" max="7" width="7.140625" style="570" customWidth="1"/>
    <col min="8" max="8" width="6.140625" style="571" customWidth="1"/>
    <col min="9" max="22" width="6.140625" style="570" customWidth="1"/>
    <col min="23" max="16384" width="9.140625" style="570"/>
  </cols>
  <sheetData>
    <row r="1" spans="1:22" x14ac:dyDescent="0.2">
      <c r="U1" s="572" t="s">
        <v>783</v>
      </c>
    </row>
    <row r="2" spans="1:22" ht="15.75" x14ac:dyDescent="0.25">
      <c r="B2" s="866" t="s">
        <v>784</v>
      </c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  <c r="P2" s="866"/>
      <c r="Q2" s="866"/>
      <c r="R2" s="866"/>
    </row>
    <row r="3" spans="1:22" ht="15.75" x14ac:dyDescent="0.2">
      <c r="B3" s="867" t="s">
        <v>477</v>
      </c>
      <c r="C3" s="867"/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  <c r="O3" s="867"/>
      <c r="P3" s="867"/>
    </row>
    <row r="4" spans="1:22" ht="15.75" x14ac:dyDescent="0.2">
      <c r="B4" s="867" t="s">
        <v>471</v>
      </c>
      <c r="C4" s="867"/>
      <c r="D4" s="86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</row>
    <row r="5" spans="1:22" ht="25.5" customHeight="1" x14ac:dyDescent="0.2">
      <c r="A5" s="818" t="s">
        <v>1</v>
      </c>
      <c r="B5" s="821" t="s">
        <v>3</v>
      </c>
      <c r="C5" s="824" t="s">
        <v>4</v>
      </c>
      <c r="D5" s="825"/>
      <c r="E5" s="826"/>
      <c r="F5" s="827" t="s">
        <v>5</v>
      </c>
      <c r="G5" s="828"/>
      <c r="H5" s="828"/>
      <c r="I5" s="828"/>
      <c r="J5" s="812" t="s">
        <v>6</v>
      </c>
      <c r="K5" s="813"/>
      <c r="L5" s="813"/>
      <c r="M5" s="813"/>
      <c r="N5" s="813"/>
      <c r="O5" s="813"/>
      <c r="P5" s="813"/>
      <c r="Q5" s="813"/>
      <c r="R5" s="813"/>
      <c r="S5" s="814"/>
      <c r="T5" s="642" t="s">
        <v>7</v>
      </c>
      <c r="U5" s="643"/>
      <c r="V5" s="865" t="s">
        <v>677</v>
      </c>
    </row>
    <row r="6" spans="1:22" ht="31.5" customHeight="1" x14ac:dyDescent="0.2">
      <c r="A6" s="819"/>
      <c r="B6" s="822"/>
      <c r="C6" s="804" t="s">
        <v>9</v>
      </c>
      <c r="D6" s="805"/>
      <c r="E6" s="550" t="s">
        <v>10</v>
      </c>
      <c r="F6" s="642" t="s">
        <v>11</v>
      </c>
      <c r="G6" s="643"/>
      <c r="H6" s="642" t="s">
        <v>12</v>
      </c>
      <c r="I6" s="643"/>
      <c r="J6" s="815"/>
      <c r="K6" s="816"/>
      <c r="L6" s="816"/>
      <c r="M6" s="816"/>
      <c r="N6" s="816"/>
      <c r="O6" s="816"/>
      <c r="P6" s="816"/>
      <c r="Q6" s="816"/>
      <c r="R6" s="816"/>
      <c r="S6" s="817"/>
      <c r="T6" s="646"/>
      <c r="U6" s="647"/>
      <c r="V6" s="865"/>
    </row>
    <row r="7" spans="1:22" x14ac:dyDescent="0.2">
      <c r="A7" s="819"/>
      <c r="B7" s="822"/>
      <c r="C7" s="809" t="s">
        <v>11</v>
      </c>
      <c r="D7" s="12" t="s">
        <v>13</v>
      </c>
      <c r="E7" s="809" t="s">
        <v>11</v>
      </c>
      <c r="F7" s="644"/>
      <c r="G7" s="645"/>
      <c r="H7" s="644"/>
      <c r="I7" s="645"/>
      <c r="J7" s="642" t="s">
        <v>11</v>
      </c>
      <c r="K7" s="643"/>
      <c r="L7" s="751" t="s">
        <v>14</v>
      </c>
      <c r="M7" s="752"/>
      <c r="N7" s="752"/>
      <c r="O7" s="752"/>
      <c r="P7" s="751" t="s">
        <v>15</v>
      </c>
      <c r="Q7" s="752"/>
      <c r="R7" s="752"/>
      <c r="S7" s="737" t="s">
        <v>16</v>
      </c>
      <c r="T7" s="642" t="s">
        <v>11</v>
      </c>
      <c r="U7" s="643"/>
      <c r="V7" s="865"/>
    </row>
    <row r="8" spans="1:22" ht="12.75" customHeight="1" x14ac:dyDescent="0.2">
      <c r="A8" s="819"/>
      <c r="B8" s="822"/>
      <c r="C8" s="810"/>
      <c r="D8" s="830" t="s">
        <v>18</v>
      </c>
      <c r="E8" s="810"/>
      <c r="F8" s="646"/>
      <c r="G8" s="647"/>
      <c r="H8" s="646"/>
      <c r="I8" s="647"/>
      <c r="J8" s="644"/>
      <c r="K8" s="645"/>
      <c r="L8" s="737" t="s">
        <v>19</v>
      </c>
      <c r="M8" s="737" t="s">
        <v>20</v>
      </c>
      <c r="N8" s="737" t="s">
        <v>21</v>
      </c>
      <c r="O8" s="737" t="s">
        <v>22</v>
      </c>
      <c r="P8" s="737" t="s">
        <v>24</v>
      </c>
      <c r="Q8" s="737" t="s">
        <v>25</v>
      </c>
      <c r="R8" s="737" t="s">
        <v>26</v>
      </c>
      <c r="S8" s="738"/>
      <c r="T8" s="646"/>
      <c r="U8" s="647"/>
      <c r="V8" s="865"/>
    </row>
    <row r="9" spans="1:22" ht="42" customHeight="1" x14ac:dyDescent="0.2">
      <c r="A9" s="819"/>
      <c r="B9" s="822"/>
      <c r="C9" s="810"/>
      <c r="D9" s="831"/>
      <c r="E9" s="810"/>
      <c r="F9" s="840" t="s">
        <v>785</v>
      </c>
      <c r="G9" s="842"/>
      <c r="H9" s="843" t="s">
        <v>786</v>
      </c>
      <c r="I9" s="844"/>
      <c r="J9" s="646"/>
      <c r="K9" s="647"/>
      <c r="L9" s="739"/>
      <c r="M9" s="739"/>
      <c r="N9" s="739"/>
      <c r="O9" s="739"/>
      <c r="P9" s="739"/>
      <c r="Q9" s="739"/>
      <c r="R9" s="739"/>
      <c r="S9" s="739"/>
      <c r="T9" s="549" t="s">
        <v>30</v>
      </c>
      <c r="U9" s="549" t="s">
        <v>31</v>
      </c>
      <c r="V9" s="865"/>
    </row>
    <row r="10" spans="1:22" ht="22.5" x14ac:dyDescent="0.2">
      <c r="A10" s="820"/>
      <c r="B10" s="823"/>
      <c r="C10" s="811"/>
      <c r="D10" s="832"/>
      <c r="E10" s="811"/>
      <c r="F10" s="549" t="s">
        <v>32</v>
      </c>
      <c r="G10" s="13" t="s">
        <v>33</v>
      </c>
      <c r="H10" s="549" t="s">
        <v>32</v>
      </c>
      <c r="I10" s="549" t="s">
        <v>33</v>
      </c>
      <c r="J10" s="13" t="s">
        <v>34</v>
      </c>
      <c r="K10" s="556" t="s">
        <v>35</v>
      </c>
      <c r="L10" s="806" t="s">
        <v>32</v>
      </c>
      <c r="M10" s="807"/>
      <c r="N10" s="807"/>
      <c r="O10" s="807"/>
      <c r="P10" s="806" t="s">
        <v>32</v>
      </c>
      <c r="Q10" s="807"/>
      <c r="R10" s="807"/>
      <c r="S10" s="808"/>
      <c r="T10" s="13" t="s">
        <v>34</v>
      </c>
      <c r="U10" s="16" t="s">
        <v>36</v>
      </c>
      <c r="V10" s="573"/>
    </row>
    <row r="11" spans="1:22" x14ac:dyDescent="0.2">
      <c r="A11" s="17" t="s">
        <v>37</v>
      </c>
      <c r="B11" s="574">
        <v>1</v>
      </c>
      <c r="C11" s="574">
        <v>2</v>
      </c>
      <c r="D11" s="574">
        <v>3</v>
      </c>
      <c r="E11" s="574">
        <v>4</v>
      </c>
      <c r="F11" s="574">
        <v>5</v>
      </c>
      <c r="G11" s="574">
        <v>6</v>
      </c>
      <c r="H11" s="574">
        <v>7</v>
      </c>
      <c r="I11" s="574">
        <v>8</v>
      </c>
      <c r="J11" s="574">
        <v>9</v>
      </c>
      <c r="K11" s="574">
        <v>10</v>
      </c>
      <c r="L11" s="574">
        <v>11</v>
      </c>
      <c r="M11" s="574">
        <v>12</v>
      </c>
      <c r="N11" s="574">
        <v>13</v>
      </c>
      <c r="O11" s="574">
        <v>14</v>
      </c>
      <c r="P11" s="574">
        <v>15</v>
      </c>
      <c r="Q11" s="574">
        <v>16</v>
      </c>
      <c r="R11" s="574">
        <v>17</v>
      </c>
      <c r="S11" s="574">
        <v>20</v>
      </c>
      <c r="T11" s="574">
        <v>21</v>
      </c>
      <c r="U11" s="574">
        <v>22</v>
      </c>
      <c r="V11" s="574">
        <v>23</v>
      </c>
    </row>
    <row r="12" spans="1:22" ht="21" x14ac:dyDescent="0.2">
      <c r="A12" s="575" t="s">
        <v>64</v>
      </c>
      <c r="B12" s="576">
        <f>B13+B14+B15</f>
        <v>249</v>
      </c>
      <c r="C12" s="576">
        <f t="shared" ref="C12:E12" si="0">C13+C14+C15</f>
        <v>237</v>
      </c>
      <c r="D12" s="576">
        <f t="shared" si="0"/>
        <v>0</v>
      </c>
      <c r="E12" s="576">
        <f t="shared" si="0"/>
        <v>12</v>
      </c>
      <c r="F12" s="576">
        <f>F13+F14+F15</f>
        <v>168</v>
      </c>
      <c r="G12" s="577">
        <f>F12/B12</f>
        <v>0.67469879518072284</v>
      </c>
      <c r="H12" s="578">
        <f>H13+H14+H15</f>
        <v>168</v>
      </c>
      <c r="I12" s="579">
        <f>H12/F12</f>
        <v>1</v>
      </c>
      <c r="J12" s="576">
        <f>SUM(J13,J15,J14)</f>
        <v>81</v>
      </c>
      <c r="K12" s="580">
        <f>J12/B12</f>
        <v>0.3253012048192771</v>
      </c>
      <c r="L12" s="576">
        <f t="shared" ref="L12:S12" si="1">L13+L14+L15</f>
        <v>11</v>
      </c>
      <c r="M12" s="576">
        <f t="shared" si="1"/>
        <v>5</v>
      </c>
      <c r="N12" s="576">
        <f t="shared" si="1"/>
        <v>0</v>
      </c>
      <c r="O12" s="576">
        <f t="shared" si="1"/>
        <v>1</v>
      </c>
      <c r="P12" s="576">
        <f t="shared" si="1"/>
        <v>2</v>
      </c>
      <c r="Q12" s="576">
        <f t="shared" si="1"/>
        <v>36</v>
      </c>
      <c r="R12" s="576">
        <f t="shared" si="1"/>
        <v>15</v>
      </c>
      <c r="S12" s="576">
        <f t="shared" si="1"/>
        <v>11</v>
      </c>
      <c r="T12" s="576">
        <f>SUM(T13,T15,T14)</f>
        <v>249</v>
      </c>
      <c r="U12" s="576">
        <f>SUM(U13,U15,U14)</f>
        <v>0</v>
      </c>
      <c r="V12" s="576">
        <f>SUM(V13,V15,V14)</f>
        <v>0</v>
      </c>
    </row>
    <row r="13" spans="1:22" ht="21" x14ac:dyDescent="0.2">
      <c r="A13" s="581" t="s">
        <v>399</v>
      </c>
      <c r="B13" s="576">
        <f>B17+B20+B21</f>
        <v>228</v>
      </c>
      <c r="C13" s="576">
        <f t="shared" ref="C13:F13" si="2">C17+C20+C21</f>
        <v>216</v>
      </c>
      <c r="D13" s="576">
        <f t="shared" si="2"/>
        <v>0</v>
      </c>
      <c r="E13" s="576">
        <f t="shared" si="2"/>
        <v>12</v>
      </c>
      <c r="F13" s="576">
        <f t="shared" si="2"/>
        <v>150</v>
      </c>
      <c r="G13" s="577">
        <f t="shared" ref="G13:G76" si="3">F13/B13</f>
        <v>0.65789473684210531</v>
      </c>
      <c r="H13" s="578">
        <f t="shared" ref="H13" si="4">H17+H20+H21</f>
        <v>150</v>
      </c>
      <c r="I13" s="579">
        <f t="shared" ref="I13:I76" si="5">H13/F13</f>
        <v>1</v>
      </c>
      <c r="J13" s="576">
        <f>SUM(J17,J20,J21)</f>
        <v>78</v>
      </c>
      <c r="K13" s="580">
        <f t="shared" ref="K13:K76" si="6">J13/B13</f>
        <v>0.34210526315789475</v>
      </c>
      <c r="L13" s="576">
        <f t="shared" ref="L13:S13" si="7">L17+L20+L21</f>
        <v>11</v>
      </c>
      <c r="M13" s="576">
        <f t="shared" si="7"/>
        <v>5</v>
      </c>
      <c r="N13" s="576">
        <f t="shared" si="7"/>
        <v>0</v>
      </c>
      <c r="O13" s="576">
        <f t="shared" si="7"/>
        <v>1</v>
      </c>
      <c r="P13" s="576">
        <f t="shared" si="7"/>
        <v>2</v>
      </c>
      <c r="Q13" s="576">
        <f t="shared" si="7"/>
        <v>36</v>
      </c>
      <c r="R13" s="576">
        <f t="shared" si="7"/>
        <v>15</v>
      </c>
      <c r="S13" s="576">
        <f t="shared" si="7"/>
        <v>8</v>
      </c>
      <c r="T13" s="576">
        <f>SUM(T17,T20,T21)</f>
        <v>228</v>
      </c>
      <c r="U13" s="576">
        <f>SUM(U17,U20,U21)</f>
        <v>0</v>
      </c>
      <c r="V13" s="576">
        <f>SUM(V17,V20,V21)</f>
        <v>0</v>
      </c>
    </row>
    <row r="14" spans="1:22" x14ac:dyDescent="0.2">
      <c r="A14" s="582" t="s">
        <v>401</v>
      </c>
      <c r="B14" s="576">
        <f>B18</f>
        <v>15</v>
      </c>
      <c r="C14" s="576">
        <f t="shared" ref="C14:F15" si="8">C18</f>
        <v>15</v>
      </c>
      <c r="D14" s="576">
        <f t="shared" si="8"/>
        <v>0</v>
      </c>
      <c r="E14" s="576">
        <f t="shared" si="8"/>
        <v>0</v>
      </c>
      <c r="F14" s="576">
        <f t="shared" si="8"/>
        <v>12</v>
      </c>
      <c r="G14" s="577">
        <f t="shared" si="3"/>
        <v>0.8</v>
      </c>
      <c r="H14" s="578">
        <f t="shared" ref="H14:H15" si="9">H18</f>
        <v>12</v>
      </c>
      <c r="I14" s="579">
        <f t="shared" si="5"/>
        <v>1</v>
      </c>
      <c r="J14" s="583">
        <f>SUM(J18)</f>
        <v>3</v>
      </c>
      <c r="K14" s="580">
        <f t="shared" si="6"/>
        <v>0.2</v>
      </c>
      <c r="L14" s="576">
        <f t="shared" ref="L14:S15" si="10">L18</f>
        <v>0</v>
      </c>
      <c r="M14" s="576">
        <f t="shared" si="10"/>
        <v>0</v>
      </c>
      <c r="N14" s="576">
        <f t="shared" si="10"/>
        <v>0</v>
      </c>
      <c r="O14" s="576">
        <f t="shared" si="10"/>
        <v>0</v>
      </c>
      <c r="P14" s="576">
        <f t="shared" si="10"/>
        <v>0</v>
      </c>
      <c r="Q14" s="576">
        <f t="shared" si="10"/>
        <v>0</v>
      </c>
      <c r="R14" s="576">
        <f t="shared" si="10"/>
        <v>0</v>
      </c>
      <c r="S14" s="576">
        <f t="shared" si="10"/>
        <v>3</v>
      </c>
      <c r="T14" s="583">
        <f t="shared" ref="T14:V15" si="11">SUM(T18)</f>
        <v>15</v>
      </c>
      <c r="U14" s="583">
        <f t="shared" si="11"/>
        <v>0</v>
      </c>
      <c r="V14" s="583">
        <f t="shared" si="11"/>
        <v>0</v>
      </c>
    </row>
    <row r="15" spans="1:22" x14ac:dyDescent="0.2">
      <c r="A15" s="582" t="s">
        <v>400</v>
      </c>
      <c r="B15" s="576">
        <f>B19</f>
        <v>6</v>
      </c>
      <c r="C15" s="576">
        <f t="shared" si="8"/>
        <v>6</v>
      </c>
      <c r="D15" s="576">
        <f t="shared" si="8"/>
        <v>0</v>
      </c>
      <c r="E15" s="576">
        <f t="shared" si="8"/>
        <v>0</v>
      </c>
      <c r="F15" s="576">
        <f t="shared" si="8"/>
        <v>6</v>
      </c>
      <c r="G15" s="577">
        <f t="shared" si="3"/>
        <v>1</v>
      </c>
      <c r="H15" s="578">
        <f t="shared" si="9"/>
        <v>6</v>
      </c>
      <c r="I15" s="579">
        <f t="shared" si="5"/>
        <v>1</v>
      </c>
      <c r="J15" s="576">
        <f>SUM(J19)</f>
        <v>0</v>
      </c>
      <c r="K15" s="580">
        <f t="shared" si="6"/>
        <v>0</v>
      </c>
      <c r="L15" s="576">
        <f t="shared" si="10"/>
        <v>0</v>
      </c>
      <c r="M15" s="576">
        <f t="shared" si="10"/>
        <v>0</v>
      </c>
      <c r="N15" s="576">
        <f t="shared" si="10"/>
        <v>0</v>
      </c>
      <c r="O15" s="576">
        <f t="shared" si="10"/>
        <v>0</v>
      </c>
      <c r="P15" s="576">
        <f t="shared" si="10"/>
        <v>0</v>
      </c>
      <c r="Q15" s="576">
        <f t="shared" si="10"/>
        <v>0</v>
      </c>
      <c r="R15" s="576">
        <f t="shared" si="10"/>
        <v>0</v>
      </c>
      <c r="S15" s="576">
        <f t="shared" si="10"/>
        <v>0</v>
      </c>
      <c r="T15" s="576">
        <f t="shared" si="11"/>
        <v>6</v>
      </c>
      <c r="U15" s="576">
        <f t="shared" si="11"/>
        <v>0</v>
      </c>
      <c r="V15" s="576">
        <f t="shared" si="11"/>
        <v>0</v>
      </c>
    </row>
    <row r="16" spans="1:22" x14ac:dyDescent="0.2">
      <c r="A16" s="584" t="s">
        <v>65</v>
      </c>
      <c r="B16" s="576">
        <f>B17+B18+B19</f>
        <v>234</v>
      </c>
      <c r="C16" s="576">
        <f t="shared" ref="C16:H16" si="12">C17+C18+C19</f>
        <v>222</v>
      </c>
      <c r="D16" s="576">
        <f t="shared" si="12"/>
        <v>0</v>
      </c>
      <c r="E16" s="576">
        <f t="shared" si="12"/>
        <v>12</v>
      </c>
      <c r="F16" s="576">
        <f t="shared" si="12"/>
        <v>157</v>
      </c>
      <c r="G16" s="577">
        <f t="shared" si="3"/>
        <v>0.67094017094017089</v>
      </c>
      <c r="H16" s="578">
        <f t="shared" si="12"/>
        <v>157</v>
      </c>
      <c r="I16" s="579">
        <f t="shared" si="5"/>
        <v>1</v>
      </c>
      <c r="J16" s="576">
        <f>SUM(J17:J19)</f>
        <v>77</v>
      </c>
      <c r="K16" s="580">
        <f t="shared" si="6"/>
        <v>0.32905982905982906</v>
      </c>
      <c r="L16" s="576">
        <f t="shared" ref="L16:S16" si="13">L17+L18+L19</f>
        <v>10</v>
      </c>
      <c r="M16" s="576">
        <f t="shared" si="13"/>
        <v>5</v>
      </c>
      <c r="N16" s="576">
        <f t="shared" si="13"/>
        <v>0</v>
      </c>
      <c r="O16" s="576">
        <f t="shared" si="13"/>
        <v>1</v>
      </c>
      <c r="P16" s="576">
        <f t="shared" si="13"/>
        <v>2</v>
      </c>
      <c r="Q16" s="576">
        <f t="shared" si="13"/>
        <v>33</v>
      </c>
      <c r="R16" s="576">
        <f t="shared" si="13"/>
        <v>15</v>
      </c>
      <c r="S16" s="576">
        <f t="shared" si="13"/>
        <v>11</v>
      </c>
      <c r="T16" s="583">
        <f>SUM(T17:T19)</f>
        <v>234</v>
      </c>
      <c r="U16" s="583">
        <f>SUM(U17:U19)</f>
        <v>0</v>
      </c>
      <c r="V16" s="583">
        <f>SUM(V17:V19)</f>
        <v>0</v>
      </c>
    </row>
    <row r="17" spans="1:22" x14ac:dyDescent="0.2">
      <c r="A17" s="581" t="s">
        <v>66</v>
      </c>
      <c r="B17" s="576">
        <f t="shared" ref="B17:E17" si="14">B22+B28+B35+B41+B49+B55+B67+B69+B80+B82+B88+B92+B96+B106+B111+B116+B124+B135</f>
        <v>213</v>
      </c>
      <c r="C17" s="576">
        <f t="shared" si="14"/>
        <v>201</v>
      </c>
      <c r="D17" s="576">
        <f t="shared" si="14"/>
        <v>0</v>
      </c>
      <c r="E17" s="576">
        <f t="shared" si="14"/>
        <v>12</v>
      </c>
      <c r="F17" s="576">
        <f>F22+F28+F35+F41+F49+F55+F67+F69+F80+F82+F88+F92+F96+F106+F111+F116+F124+F135</f>
        <v>139</v>
      </c>
      <c r="G17" s="577">
        <f t="shared" si="3"/>
        <v>0.65258215962441313</v>
      </c>
      <c r="H17" s="578">
        <f>H22+H28+H35+H41+H49+H55+H67+H69+H80+H82+H88+H92+H96+H106+H111+H116+H124+H135</f>
        <v>139</v>
      </c>
      <c r="I17" s="579">
        <f t="shared" si="5"/>
        <v>1</v>
      </c>
      <c r="J17" s="576">
        <f>J22+J28+J35+J41+J49+J55+J67+J69+J80+J82+J88+J92+J96+J106+J111+J116+J124+J135</f>
        <v>74</v>
      </c>
      <c r="K17" s="580">
        <f t="shared" si="6"/>
        <v>0.34741784037558687</v>
      </c>
      <c r="L17" s="576">
        <f t="shared" ref="L17:S17" si="15">L22+L28+L35+L41+L49+L55+L67+L69+L80+L82+L88+L92+L96+L106+L111+L116+L124+L135</f>
        <v>10</v>
      </c>
      <c r="M17" s="576">
        <f t="shared" si="15"/>
        <v>5</v>
      </c>
      <c r="N17" s="576">
        <f t="shared" si="15"/>
        <v>0</v>
      </c>
      <c r="O17" s="576">
        <f t="shared" si="15"/>
        <v>1</v>
      </c>
      <c r="P17" s="576">
        <f t="shared" si="15"/>
        <v>2</v>
      </c>
      <c r="Q17" s="576">
        <f t="shared" si="15"/>
        <v>33</v>
      </c>
      <c r="R17" s="576">
        <f t="shared" si="15"/>
        <v>15</v>
      </c>
      <c r="S17" s="576">
        <f t="shared" si="15"/>
        <v>8</v>
      </c>
      <c r="T17" s="576">
        <f>SUM(T22,T28,T35,T41,T49,T55,T67,T69,T80,T82,T88,T92,T96,T106,T111,T116,T124,T135)</f>
        <v>213</v>
      </c>
      <c r="U17" s="576">
        <f>SUM(U22,U28,U35,U41,U49,U55,U67,U69,U80,U82,U88,U92,U96,U106,U111,U116,U124,U135)</f>
        <v>0</v>
      </c>
      <c r="V17" s="576">
        <f>SUM(V22,V28,V35,V41,V49,V55,V67,V69,V80,V82,V88,V92,V96,V106,V111,V116,V124,V135)</f>
        <v>0</v>
      </c>
    </row>
    <row r="18" spans="1:22" x14ac:dyDescent="0.2">
      <c r="A18" s="582" t="s">
        <v>68</v>
      </c>
      <c r="B18" s="583">
        <f>B137</f>
        <v>15</v>
      </c>
      <c r="C18" s="583">
        <f>SUM(C137)</f>
        <v>15</v>
      </c>
      <c r="D18" s="583">
        <f>SUM(D137)</f>
        <v>0</v>
      </c>
      <c r="E18" s="583">
        <f>SUM(E137)</f>
        <v>0</v>
      </c>
      <c r="F18" s="583">
        <f>SUM(F137)</f>
        <v>12</v>
      </c>
      <c r="G18" s="577">
        <f t="shared" si="3"/>
        <v>0.8</v>
      </c>
      <c r="H18" s="578">
        <f>SUM(H137)</f>
        <v>12</v>
      </c>
      <c r="I18" s="579">
        <f t="shared" si="5"/>
        <v>1</v>
      </c>
      <c r="J18" s="583">
        <f>SUM(J137)</f>
        <v>3</v>
      </c>
      <c r="K18" s="580">
        <f t="shared" si="6"/>
        <v>0.2</v>
      </c>
      <c r="L18" s="583">
        <f t="shared" ref="L18:V18" si="16">SUM(L137)</f>
        <v>0</v>
      </c>
      <c r="M18" s="583">
        <f t="shared" si="16"/>
        <v>0</v>
      </c>
      <c r="N18" s="583">
        <f t="shared" si="16"/>
        <v>0</v>
      </c>
      <c r="O18" s="583">
        <f t="shared" si="16"/>
        <v>0</v>
      </c>
      <c r="P18" s="583">
        <f t="shared" si="16"/>
        <v>0</v>
      </c>
      <c r="Q18" s="583">
        <f t="shared" si="16"/>
        <v>0</v>
      </c>
      <c r="R18" s="583">
        <f t="shared" si="16"/>
        <v>0</v>
      </c>
      <c r="S18" s="583">
        <f t="shared" si="16"/>
        <v>3</v>
      </c>
      <c r="T18" s="583">
        <f t="shared" si="16"/>
        <v>15</v>
      </c>
      <c r="U18" s="583">
        <f t="shared" si="16"/>
        <v>0</v>
      </c>
      <c r="V18" s="583">
        <f t="shared" si="16"/>
        <v>0</v>
      </c>
    </row>
    <row r="19" spans="1:22" x14ac:dyDescent="0.2">
      <c r="A19" s="582" t="s">
        <v>67</v>
      </c>
      <c r="B19" s="576">
        <f>B151</f>
        <v>6</v>
      </c>
      <c r="C19" s="576">
        <f>SUM(C151)</f>
        <v>6</v>
      </c>
      <c r="D19" s="576">
        <f>SUM(D151)</f>
        <v>0</v>
      </c>
      <c r="E19" s="576">
        <f>SUM(E151)</f>
        <v>0</v>
      </c>
      <c r="F19" s="576">
        <f>SUM(F151)</f>
        <v>6</v>
      </c>
      <c r="G19" s="577">
        <f t="shared" si="3"/>
        <v>1</v>
      </c>
      <c r="H19" s="578">
        <f>SUM(H151)</f>
        <v>6</v>
      </c>
      <c r="I19" s="579">
        <f t="shared" si="5"/>
        <v>1</v>
      </c>
      <c r="J19" s="576">
        <f>SUM(J151)</f>
        <v>0</v>
      </c>
      <c r="K19" s="580">
        <f t="shared" si="6"/>
        <v>0</v>
      </c>
      <c r="L19" s="576">
        <f t="shared" ref="L19:V19" si="17">SUM(L151)</f>
        <v>0</v>
      </c>
      <c r="M19" s="576">
        <f t="shared" si="17"/>
        <v>0</v>
      </c>
      <c r="N19" s="576">
        <f t="shared" si="17"/>
        <v>0</v>
      </c>
      <c r="O19" s="576">
        <f t="shared" si="17"/>
        <v>0</v>
      </c>
      <c r="P19" s="576">
        <f t="shared" si="17"/>
        <v>0</v>
      </c>
      <c r="Q19" s="576">
        <f t="shared" si="17"/>
        <v>0</v>
      </c>
      <c r="R19" s="576">
        <f t="shared" si="17"/>
        <v>0</v>
      </c>
      <c r="S19" s="576">
        <f t="shared" si="17"/>
        <v>0</v>
      </c>
      <c r="T19" s="576">
        <f t="shared" si="17"/>
        <v>6</v>
      </c>
      <c r="U19" s="576">
        <f t="shared" si="17"/>
        <v>0</v>
      </c>
      <c r="V19" s="576">
        <f t="shared" si="17"/>
        <v>0</v>
      </c>
    </row>
    <row r="20" spans="1:22" x14ac:dyDescent="0.2">
      <c r="A20" s="584" t="s">
        <v>69</v>
      </c>
      <c r="B20" s="583">
        <f>B160</f>
        <v>12</v>
      </c>
      <c r="C20" s="583">
        <f t="shared" ref="C20:J20" si="18">SUM(C160)</f>
        <v>12</v>
      </c>
      <c r="D20" s="583">
        <f t="shared" si="18"/>
        <v>0</v>
      </c>
      <c r="E20" s="583">
        <f t="shared" si="18"/>
        <v>0</v>
      </c>
      <c r="F20" s="583">
        <f t="shared" si="18"/>
        <v>8</v>
      </c>
      <c r="G20" s="577">
        <f t="shared" si="3"/>
        <v>0.66666666666666663</v>
      </c>
      <c r="H20" s="578">
        <f t="shared" ref="H20" si="19">SUM(H160)</f>
        <v>8</v>
      </c>
      <c r="I20" s="579">
        <f t="shared" si="5"/>
        <v>1</v>
      </c>
      <c r="J20" s="583">
        <f t="shared" si="18"/>
        <v>4</v>
      </c>
      <c r="K20" s="580">
        <f t="shared" si="6"/>
        <v>0.33333333333333331</v>
      </c>
      <c r="L20" s="583">
        <f t="shared" ref="L20:V20" si="20">SUM(L160)</f>
        <v>1</v>
      </c>
      <c r="M20" s="583">
        <f t="shared" si="20"/>
        <v>0</v>
      </c>
      <c r="N20" s="583">
        <f t="shared" si="20"/>
        <v>0</v>
      </c>
      <c r="O20" s="583">
        <f t="shared" si="20"/>
        <v>0</v>
      </c>
      <c r="P20" s="583">
        <f t="shared" si="20"/>
        <v>0</v>
      </c>
      <c r="Q20" s="583">
        <f t="shared" si="20"/>
        <v>3</v>
      </c>
      <c r="R20" s="583">
        <f t="shared" si="20"/>
        <v>0</v>
      </c>
      <c r="S20" s="583">
        <f t="shared" si="20"/>
        <v>0</v>
      </c>
      <c r="T20" s="583">
        <f t="shared" si="20"/>
        <v>12</v>
      </c>
      <c r="U20" s="583">
        <f t="shared" si="20"/>
        <v>0</v>
      </c>
      <c r="V20" s="583">
        <f t="shared" si="20"/>
        <v>0</v>
      </c>
    </row>
    <row r="21" spans="1:22" x14ac:dyDescent="0.2">
      <c r="A21" s="584" t="s">
        <v>70</v>
      </c>
      <c r="B21" s="583">
        <f>B167</f>
        <v>3</v>
      </c>
      <c r="C21" s="583">
        <f t="shared" ref="C21:V21" si="21">SUM(C167)</f>
        <v>3</v>
      </c>
      <c r="D21" s="583">
        <f t="shared" si="21"/>
        <v>0</v>
      </c>
      <c r="E21" s="583">
        <f t="shared" si="21"/>
        <v>0</v>
      </c>
      <c r="F21" s="583">
        <f t="shared" si="21"/>
        <v>3</v>
      </c>
      <c r="G21" s="577">
        <f t="shared" si="3"/>
        <v>1</v>
      </c>
      <c r="H21" s="578">
        <f t="shared" ref="H21" si="22">SUM(H167)</f>
        <v>3</v>
      </c>
      <c r="I21" s="579">
        <f t="shared" si="5"/>
        <v>1</v>
      </c>
      <c r="J21" s="576">
        <f>SUM(J167)</f>
        <v>0</v>
      </c>
      <c r="K21" s="580">
        <f t="shared" si="6"/>
        <v>0</v>
      </c>
      <c r="L21" s="583">
        <f t="shared" si="21"/>
        <v>0</v>
      </c>
      <c r="M21" s="583">
        <f t="shared" si="21"/>
        <v>0</v>
      </c>
      <c r="N21" s="583">
        <f t="shared" si="21"/>
        <v>0</v>
      </c>
      <c r="O21" s="583">
        <f t="shared" si="21"/>
        <v>0</v>
      </c>
      <c r="P21" s="583">
        <f t="shared" si="21"/>
        <v>0</v>
      </c>
      <c r="Q21" s="583">
        <f t="shared" si="21"/>
        <v>0</v>
      </c>
      <c r="R21" s="583">
        <f t="shared" si="21"/>
        <v>0</v>
      </c>
      <c r="S21" s="583">
        <f t="shared" si="21"/>
        <v>0</v>
      </c>
      <c r="T21" s="583">
        <f t="shared" si="21"/>
        <v>3</v>
      </c>
      <c r="U21" s="583">
        <f t="shared" si="21"/>
        <v>0</v>
      </c>
      <c r="V21" s="583">
        <f t="shared" si="21"/>
        <v>0</v>
      </c>
    </row>
    <row r="22" spans="1:22" s="588" customFormat="1" x14ac:dyDescent="0.2">
      <c r="A22" s="509" t="s">
        <v>71</v>
      </c>
      <c r="B22" s="37">
        <f>SUM(B23:B27)</f>
        <v>7</v>
      </c>
      <c r="C22" s="37">
        <f>SUM(C23:C27)</f>
        <v>7</v>
      </c>
      <c r="D22" s="37">
        <f t="shared" ref="D22:V22" si="23">SUM(D23:D27)</f>
        <v>0</v>
      </c>
      <c r="E22" s="37">
        <f t="shared" si="23"/>
        <v>0</v>
      </c>
      <c r="F22" s="37">
        <f>SUM(F23:F27)</f>
        <v>5</v>
      </c>
      <c r="G22" s="585">
        <f t="shared" si="3"/>
        <v>0.7142857142857143</v>
      </c>
      <c r="H22" s="88">
        <f>SUM(H23:H27)</f>
        <v>5</v>
      </c>
      <c r="I22" s="586">
        <f t="shared" si="5"/>
        <v>1</v>
      </c>
      <c r="J22" s="37">
        <f t="shared" si="23"/>
        <v>2</v>
      </c>
      <c r="K22" s="587">
        <f t="shared" si="6"/>
        <v>0.2857142857142857</v>
      </c>
      <c r="L22" s="37">
        <f t="shared" si="23"/>
        <v>0</v>
      </c>
      <c r="M22" s="37">
        <f t="shared" si="23"/>
        <v>0</v>
      </c>
      <c r="N22" s="37">
        <f t="shared" si="23"/>
        <v>0</v>
      </c>
      <c r="O22" s="37">
        <f t="shared" si="23"/>
        <v>0</v>
      </c>
      <c r="P22" s="37">
        <f t="shared" si="23"/>
        <v>0</v>
      </c>
      <c r="Q22" s="37">
        <f t="shared" si="23"/>
        <v>0</v>
      </c>
      <c r="R22" s="37">
        <f t="shared" si="23"/>
        <v>0</v>
      </c>
      <c r="S22" s="37">
        <f t="shared" si="23"/>
        <v>2</v>
      </c>
      <c r="T22" s="37">
        <f>SUM(T23:T27)</f>
        <v>7</v>
      </c>
      <c r="U22" s="37">
        <f t="shared" si="23"/>
        <v>0</v>
      </c>
      <c r="V22" s="37">
        <f t="shared" si="23"/>
        <v>0</v>
      </c>
    </row>
    <row r="23" spans="1:22" s="588" customFormat="1" ht="22.5" x14ac:dyDescent="0.2">
      <c r="A23" s="75" t="s">
        <v>72</v>
      </c>
      <c r="B23" s="589">
        <f>C23+E23</f>
        <v>2</v>
      </c>
      <c r="C23" s="590">
        <v>2</v>
      </c>
      <c r="D23" s="62"/>
      <c r="E23" s="62"/>
      <c r="F23" s="63">
        <v>1</v>
      </c>
      <c r="G23" s="585"/>
      <c r="H23" s="591">
        <v>1</v>
      </c>
      <c r="I23" s="586">
        <f t="shared" si="5"/>
        <v>1</v>
      </c>
      <c r="J23" s="61">
        <f>SUM(L23:S23)</f>
        <v>1</v>
      </c>
      <c r="K23" s="587">
        <f t="shared" si="6"/>
        <v>0.5</v>
      </c>
      <c r="L23" s="550"/>
      <c r="M23" s="550"/>
      <c r="N23" s="550"/>
      <c r="O23" s="550"/>
      <c r="P23" s="550"/>
      <c r="Q23" s="550"/>
      <c r="R23" s="550"/>
      <c r="S23" s="550">
        <v>1</v>
      </c>
      <c r="T23" s="94">
        <f>F23+J23</f>
        <v>2</v>
      </c>
      <c r="U23" s="586"/>
      <c r="V23" s="592"/>
    </row>
    <row r="24" spans="1:22" s="588" customFormat="1" ht="45" x14ac:dyDescent="0.2">
      <c r="A24" s="593" t="s">
        <v>73</v>
      </c>
      <c r="B24" s="589">
        <f t="shared" ref="B24:B34" si="24">C24+E24</f>
        <v>0</v>
      </c>
      <c r="C24" s="590">
        <v>0</v>
      </c>
      <c r="D24" s="62"/>
      <c r="E24" s="62"/>
      <c r="F24" s="63"/>
      <c r="G24" s="585"/>
      <c r="H24" s="591"/>
      <c r="I24" s="586"/>
      <c r="J24" s="61">
        <f>SUM(L24:S24)</f>
        <v>0</v>
      </c>
      <c r="K24" s="587">
        <v>0</v>
      </c>
      <c r="L24" s="550"/>
      <c r="M24" s="550"/>
      <c r="N24" s="550"/>
      <c r="O24" s="550"/>
      <c r="P24" s="550"/>
      <c r="Q24" s="550"/>
      <c r="R24" s="550"/>
      <c r="S24" s="550"/>
      <c r="T24" s="94">
        <f>F24+J24</f>
        <v>0</v>
      </c>
      <c r="U24" s="586"/>
      <c r="V24" s="592"/>
    </row>
    <row r="25" spans="1:22" s="588" customFormat="1" ht="22.5" x14ac:dyDescent="0.2">
      <c r="A25" s="593" t="s">
        <v>74</v>
      </c>
      <c r="B25" s="589">
        <f t="shared" si="24"/>
        <v>1</v>
      </c>
      <c r="C25" s="590">
        <v>1</v>
      </c>
      <c r="D25" s="62"/>
      <c r="E25" s="62"/>
      <c r="F25" s="63">
        <v>1</v>
      </c>
      <c r="G25" s="585">
        <f t="shared" si="3"/>
        <v>1</v>
      </c>
      <c r="H25" s="591">
        <v>1</v>
      </c>
      <c r="I25" s="586">
        <f t="shared" si="5"/>
        <v>1</v>
      </c>
      <c r="J25" s="61">
        <f>SUM(L25:S25)</f>
        <v>0</v>
      </c>
      <c r="K25" s="587">
        <f t="shared" si="6"/>
        <v>0</v>
      </c>
      <c r="L25" s="550"/>
      <c r="M25" s="550"/>
      <c r="N25" s="550"/>
      <c r="O25" s="550"/>
      <c r="P25" s="550"/>
      <c r="Q25" s="550"/>
      <c r="R25" s="550"/>
      <c r="S25" s="550"/>
      <c r="T25" s="94">
        <f>F25+J25</f>
        <v>1</v>
      </c>
      <c r="U25" s="586"/>
      <c r="V25" s="592"/>
    </row>
    <row r="26" spans="1:22" s="588" customFormat="1" ht="33.75" x14ac:dyDescent="0.2">
      <c r="A26" s="593" t="s">
        <v>75</v>
      </c>
      <c r="B26" s="589">
        <f t="shared" si="24"/>
        <v>2</v>
      </c>
      <c r="C26" s="590">
        <v>2</v>
      </c>
      <c r="D26" s="62"/>
      <c r="E26" s="62"/>
      <c r="F26" s="63">
        <v>2</v>
      </c>
      <c r="G26" s="585">
        <f t="shared" si="3"/>
        <v>1</v>
      </c>
      <c r="H26" s="591">
        <v>2</v>
      </c>
      <c r="I26" s="586">
        <f t="shared" si="5"/>
        <v>1</v>
      </c>
      <c r="J26" s="61">
        <f>SUM(L26:S26)</f>
        <v>0</v>
      </c>
      <c r="K26" s="587">
        <f t="shared" si="6"/>
        <v>0</v>
      </c>
      <c r="L26" s="550"/>
      <c r="M26" s="550"/>
      <c r="N26" s="550"/>
      <c r="O26" s="550"/>
      <c r="P26" s="550"/>
      <c r="Q26" s="550"/>
      <c r="R26" s="550"/>
      <c r="S26" s="550"/>
      <c r="T26" s="94">
        <f>F26+J26</f>
        <v>2</v>
      </c>
      <c r="U26" s="586"/>
      <c r="V26" s="592"/>
    </row>
    <row r="27" spans="1:22" s="588" customFormat="1" ht="22.5" x14ac:dyDescent="0.2">
      <c r="A27" s="64" t="s">
        <v>76</v>
      </c>
      <c r="B27" s="589">
        <f t="shared" si="24"/>
        <v>2</v>
      </c>
      <c r="C27" s="590">
        <v>2</v>
      </c>
      <c r="D27" s="62"/>
      <c r="E27" s="62"/>
      <c r="F27" s="63">
        <v>1</v>
      </c>
      <c r="G27" s="585">
        <f t="shared" si="3"/>
        <v>0.5</v>
      </c>
      <c r="H27" s="591">
        <v>1</v>
      </c>
      <c r="I27" s="586">
        <f t="shared" si="5"/>
        <v>1</v>
      </c>
      <c r="J27" s="61">
        <f>SUM(L27:S27)</f>
        <v>1</v>
      </c>
      <c r="K27" s="587">
        <f t="shared" si="6"/>
        <v>0.5</v>
      </c>
      <c r="L27" s="550"/>
      <c r="M27" s="550"/>
      <c r="N27" s="550"/>
      <c r="O27" s="550"/>
      <c r="P27" s="550"/>
      <c r="Q27" s="550"/>
      <c r="R27" s="550"/>
      <c r="S27" s="550">
        <v>1</v>
      </c>
      <c r="T27" s="94">
        <f>F27+J27</f>
        <v>2</v>
      </c>
      <c r="U27" s="586"/>
      <c r="V27" s="592"/>
    </row>
    <row r="28" spans="1:22" s="588" customFormat="1" ht="13.5" x14ac:dyDescent="0.2">
      <c r="A28" s="65" t="s">
        <v>77</v>
      </c>
      <c r="B28" s="37">
        <f>SUM(B29:B34)</f>
        <v>10</v>
      </c>
      <c r="C28" s="590">
        <f>SUM(C29:C34)</f>
        <v>10</v>
      </c>
      <c r="D28" s="37">
        <f t="shared" ref="D28:V28" si="25">SUM(D29:D34)</f>
        <v>0</v>
      </c>
      <c r="E28" s="37">
        <f t="shared" si="25"/>
        <v>0</v>
      </c>
      <c r="F28" s="37">
        <f>SUM(F29:F34)</f>
        <v>0</v>
      </c>
      <c r="G28" s="585">
        <f t="shared" si="3"/>
        <v>0</v>
      </c>
      <c r="H28" s="37">
        <f>SUM(H29:H34)</f>
        <v>0</v>
      </c>
      <c r="I28" s="586">
        <v>0</v>
      </c>
      <c r="J28" s="37">
        <f t="shared" si="25"/>
        <v>10</v>
      </c>
      <c r="K28" s="594">
        <f t="shared" si="6"/>
        <v>1</v>
      </c>
      <c r="L28" s="37">
        <f t="shared" ref="L28" si="26">SUM(L29:L34)</f>
        <v>2</v>
      </c>
      <c r="M28" s="37">
        <f t="shared" si="25"/>
        <v>0</v>
      </c>
      <c r="N28" s="37">
        <f t="shared" si="25"/>
        <v>0</v>
      </c>
      <c r="O28" s="37">
        <f t="shared" si="25"/>
        <v>0</v>
      </c>
      <c r="P28" s="37">
        <f t="shared" si="25"/>
        <v>0</v>
      </c>
      <c r="Q28" s="37">
        <f t="shared" si="25"/>
        <v>3</v>
      </c>
      <c r="R28" s="37">
        <f t="shared" si="25"/>
        <v>4</v>
      </c>
      <c r="S28" s="37">
        <f t="shared" si="25"/>
        <v>1</v>
      </c>
      <c r="T28" s="37">
        <f t="shared" si="25"/>
        <v>10</v>
      </c>
      <c r="U28" s="37">
        <f t="shared" si="25"/>
        <v>0</v>
      </c>
      <c r="V28" s="37">
        <f t="shared" si="25"/>
        <v>0</v>
      </c>
    </row>
    <row r="29" spans="1:22" s="588" customFormat="1" x14ac:dyDescent="0.2">
      <c r="A29" s="64" t="s">
        <v>78</v>
      </c>
      <c r="B29" s="589">
        <f t="shared" si="24"/>
        <v>3</v>
      </c>
      <c r="C29" s="590">
        <v>3</v>
      </c>
      <c r="D29" s="62"/>
      <c r="E29" s="62"/>
      <c r="F29" s="63"/>
      <c r="G29" s="585"/>
      <c r="H29" s="591"/>
      <c r="I29" s="586"/>
      <c r="J29" s="61">
        <v>3</v>
      </c>
      <c r="K29" s="594">
        <f t="shared" si="6"/>
        <v>1</v>
      </c>
      <c r="L29" s="550"/>
      <c r="M29" s="550"/>
      <c r="N29" s="550"/>
      <c r="O29" s="550"/>
      <c r="P29" s="550"/>
      <c r="Q29" s="550"/>
      <c r="R29" s="61">
        <v>3</v>
      </c>
      <c r="S29" s="550"/>
      <c r="T29" s="94">
        <f t="shared" ref="T29:T34" si="27">F29+J29</f>
        <v>3</v>
      </c>
      <c r="U29" s="586"/>
      <c r="V29" s="592"/>
    </row>
    <row r="30" spans="1:22" s="588" customFormat="1" x14ac:dyDescent="0.2">
      <c r="A30" s="64" t="s">
        <v>79</v>
      </c>
      <c r="B30" s="589">
        <f t="shared" si="24"/>
        <v>1</v>
      </c>
      <c r="C30" s="590">
        <v>1</v>
      </c>
      <c r="D30" s="62"/>
      <c r="E30" s="62"/>
      <c r="F30" s="63"/>
      <c r="G30" s="585"/>
      <c r="H30" s="591"/>
      <c r="I30" s="586"/>
      <c r="J30" s="61">
        <v>1</v>
      </c>
      <c r="K30" s="594">
        <f t="shared" si="6"/>
        <v>1</v>
      </c>
      <c r="L30" s="550">
        <v>1</v>
      </c>
      <c r="M30" s="550"/>
      <c r="N30" s="550"/>
      <c r="O30" s="550"/>
      <c r="P30" s="550"/>
      <c r="Q30" s="550"/>
      <c r="R30" s="61"/>
      <c r="S30" s="550"/>
      <c r="T30" s="94">
        <f t="shared" si="27"/>
        <v>1</v>
      </c>
      <c r="U30" s="586"/>
      <c r="V30" s="592"/>
    </row>
    <row r="31" spans="1:22" s="588" customFormat="1" x14ac:dyDescent="0.2">
      <c r="A31" s="64" t="s">
        <v>80</v>
      </c>
      <c r="B31" s="589">
        <f t="shared" si="24"/>
        <v>1</v>
      </c>
      <c r="C31" s="590">
        <v>1</v>
      </c>
      <c r="D31" s="62"/>
      <c r="E31" s="62"/>
      <c r="F31" s="63"/>
      <c r="G31" s="585"/>
      <c r="H31" s="591"/>
      <c r="I31" s="586"/>
      <c r="J31" s="61">
        <v>1</v>
      </c>
      <c r="K31" s="594">
        <f t="shared" si="6"/>
        <v>1</v>
      </c>
      <c r="L31" s="550"/>
      <c r="M31" s="550"/>
      <c r="N31" s="550"/>
      <c r="O31" s="550"/>
      <c r="P31" s="550"/>
      <c r="Q31" s="550"/>
      <c r="R31" s="61">
        <v>1</v>
      </c>
      <c r="S31" s="550"/>
      <c r="T31" s="94">
        <f t="shared" si="27"/>
        <v>1</v>
      </c>
      <c r="U31" s="586"/>
      <c r="V31" s="592"/>
    </row>
    <row r="32" spans="1:22" s="588" customFormat="1" x14ac:dyDescent="0.2">
      <c r="A32" s="64" t="s">
        <v>81</v>
      </c>
      <c r="B32" s="589">
        <f t="shared" si="24"/>
        <v>1</v>
      </c>
      <c r="C32" s="590">
        <v>1</v>
      </c>
      <c r="D32" s="62"/>
      <c r="E32" s="62"/>
      <c r="F32" s="63"/>
      <c r="G32" s="585"/>
      <c r="H32" s="591"/>
      <c r="I32" s="586"/>
      <c r="J32" s="61">
        <v>1</v>
      </c>
      <c r="K32" s="594">
        <f t="shared" si="6"/>
        <v>1</v>
      </c>
      <c r="L32" s="550">
        <v>1</v>
      </c>
      <c r="M32" s="550"/>
      <c r="N32" s="550"/>
      <c r="O32" s="550"/>
      <c r="P32" s="550"/>
      <c r="Q32" s="550"/>
      <c r="R32" s="61"/>
      <c r="S32" s="550"/>
      <c r="T32" s="94">
        <f t="shared" si="27"/>
        <v>1</v>
      </c>
      <c r="U32" s="586"/>
      <c r="V32" s="592"/>
    </row>
    <row r="33" spans="1:22" s="588" customFormat="1" x14ac:dyDescent="0.2">
      <c r="A33" s="64" t="s">
        <v>82</v>
      </c>
      <c r="B33" s="589">
        <f t="shared" si="24"/>
        <v>1</v>
      </c>
      <c r="C33" s="590">
        <v>1</v>
      </c>
      <c r="D33" s="62"/>
      <c r="E33" s="62"/>
      <c r="F33" s="63"/>
      <c r="G33" s="585"/>
      <c r="H33" s="591"/>
      <c r="I33" s="586"/>
      <c r="J33" s="61">
        <v>1</v>
      </c>
      <c r="K33" s="594">
        <f t="shared" si="6"/>
        <v>1</v>
      </c>
      <c r="L33" s="550"/>
      <c r="M33" s="550"/>
      <c r="N33" s="550"/>
      <c r="O33" s="550"/>
      <c r="P33" s="550"/>
      <c r="Q33" s="550">
        <v>1</v>
      </c>
      <c r="R33" s="33"/>
      <c r="S33" s="550"/>
      <c r="T33" s="94">
        <f t="shared" si="27"/>
        <v>1</v>
      </c>
      <c r="U33" s="586"/>
      <c r="V33" s="592"/>
    </row>
    <row r="34" spans="1:22" s="588" customFormat="1" ht="22.5" x14ac:dyDescent="0.2">
      <c r="A34" s="64" t="s">
        <v>83</v>
      </c>
      <c r="B34" s="589">
        <f t="shared" si="24"/>
        <v>3</v>
      </c>
      <c r="C34" s="590">
        <v>3</v>
      </c>
      <c r="D34" s="62"/>
      <c r="E34" s="62"/>
      <c r="F34" s="63"/>
      <c r="G34" s="585"/>
      <c r="H34" s="591"/>
      <c r="I34" s="586"/>
      <c r="J34" s="61">
        <v>3</v>
      </c>
      <c r="K34" s="594">
        <f t="shared" si="6"/>
        <v>1</v>
      </c>
      <c r="L34" s="550"/>
      <c r="M34" s="550"/>
      <c r="N34" s="550"/>
      <c r="O34" s="550"/>
      <c r="P34" s="550"/>
      <c r="Q34" s="550">
        <v>2</v>
      </c>
      <c r="R34" s="33"/>
      <c r="S34" s="550">
        <v>1</v>
      </c>
      <c r="T34" s="94">
        <f t="shared" si="27"/>
        <v>3</v>
      </c>
      <c r="U34" s="586"/>
      <c r="V34" s="592"/>
    </row>
    <row r="35" spans="1:22" s="588" customFormat="1" ht="13.5" x14ac:dyDescent="0.2">
      <c r="A35" s="65" t="s">
        <v>84</v>
      </c>
      <c r="B35" s="595">
        <f>SUM(B36:B40)</f>
        <v>4</v>
      </c>
      <c r="C35" s="590">
        <f>SUM(C36:C40)</f>
        <v>4</v>
      </c>
      <c r="D35" s="595">
        <f t="shared" ref="D35:V35" si="28">SUM(D36:D40)</f>
        <v>0</v>
      </c>
      <c r="E35" s="595">
        <f t="shared" si="28"/>
        <v>0</v>
      </c>
      <c r="F35" s="595">
        <f t="shared" si="28"/>
        <v>3</v>
      </c>
      <c r="G35" s="585">
        <f t="shared" si="3"/>
        <v>0.75</v>
      </c>
      <c r="H35" s="595">
        <f t="shared" si="28"/>
        <v>3</v>
      </c>
      <c r="I35" s="586">
        <f t="shared" si="5"/>
        <v>1</v>
      </c>
      <c r="J35" s="595">
        <f>SUM(J36:J40)</f>
        <v>1</v>
      </c>
      <c r="K35" s="587">
        <f t="shared" si="6"/>
        <v>0.25</v>
      </c>
      <c r="L35" s="595">
        <f t="shared" si="28"/>
        <v>0</v>
      </c>
      <c r="M35" s="595">
        <f t="shared" si="28"/>
        <v>0</v>
      </c>
      <c r="N35" s="595">
        <f t="shared" si="28"/>
        <v>0</v>
      </c>
      <c r="O35" s="595">
        <f t="shared" si="28"/>
        <v>0</v>
      </c>
      <c r="P35" s="595">
        <f t="shared" si="28"/>
        <v>0</v>
      </c>
      <c r="Q35" s="595">
        <f t="shared" si="28"/>
        <v>1</v>
      </c>
      <c r="R35" s="595">
        <f t="shared" si="28"/>
        <v>0</v>
      </c>
      <c r="S35" s="595">
        <f t="shared" si="28"/>
        <v>0</v>
      </c>
      <c r="T35" s="595">
        <f t="shared" si="28"/>
        <v>4</v>
      </c>
      <c r="U35" s="595">
        <f t="shared" si="28"/>
        <v>0</v>
      </c>
      <c r="V35" s="595">
        <f t="shared" si="28"/>
        <v>0</v>
      </c>
    </row>
    <row r="36" spans="1:22" s="588" customFormat="1" ht="45" x14ac:dyDescent="0.2">
      <c r="A36" s="64" t="s">
        <v>85</v>
      </c>
      <c r="B36" s="589">
        <f t="shared" ref="B36:B40" si="29">C36+E36</f>
        <v>0</v>
      </c>
      <c r="C36" s="590">
        <v>0</v>
      </c>
      <c r="D36" s="596"/>
      <c r="E36" s="596"/>
      <c r="F36" s="596"/>
      <c r="G36" s="585"/>
      <c r="H36" s="591"/>
      <c r="I36" s="586"/>
      <c r="J36" s="61">
        <f>SUM(L36:S36)</f>
        <v>0</v>
      </c>
      <c r="K36" s="587">
        <v>0</v>
      </c>
      <c r="L36" s="596"/>
      <c r="M36" s="596"/>
      <c r="N36" s="596"/>
      <c r="O36" s="596"/>
      <c r="P36" s="596"/>
      <c r="Q36" s="596"/>
      <c r="R36" s="596"/>
      <c r="S36" s="596"/>
      <c r="T36" s="94">
        <f>F36+J36</f>
        <v>0</v>
      </c>
      <c r="U36" s="586"/>
      <c r="V36" s="592"/>
    </row>
    <row r="37" spans="1:22" s="588" customFormat="1" ht="33.75" x14ac:dyDescent="0.2">
      <c r="A37" s="64" t="s">
        <v>86</v>
      </c>
      <c r="B37" s="589">
        <f t="shared" si="29"/>
        <v>0</v>
      </c>
      <c r="C37" s="590">
        <v>0</v>
      </c>
      <c r="D37" s="596"/>
      <c r="E37" s="596"/>
      <c r="F37" s="596"/>
      <c r="G37" s="585"/>
      <c r="H37" s="591"/>
      <c r="I37" s="586"/>
      <c r="J37" s="61">
        <f>SUM(L37:S37)</f>
        <v>0</v>
      </c>
      <c r="K37" s="587">
        <v>0</v>
      </c>
      <c r="L37" s="596"/>
      <c r="M37" s="596"/>
      <c r="N37" s="596"/>
      <c r="O37" s="596"/>
      <c r="P37" s="596"/>
      <c r="Q37" s="596"/>
      <c r="R37" s="596"/>
      <c r="S37" s="596"/>
      <c r="T37" s="94">
        <f>F37+J37</f>
        <v>0</v>
      </c>
      <c r="U37" s="586"/>
      <c r="V37" s="592"/>
    </row>
    <row r="38" spans="1:22" s="588" customFormat="1" ht="45" x14ac:dyDescent="0.2">
      <c r="A38" s="64" t="s">
        <v>87</v>
      </c>
      <c r="B38" s="589">
        <f t="shared" si="29"/>
        <v>0</v>
      </c>
      <c r="C38" s="590">
        <v>0</v>
      </c>
      <c r="D38" s="596"/>
      <c r="E38" s="596"/>
      <c r="F38" s="596"/>
      <c r="G38" s="585"/>
      <c r="H38" s="591"/>
      <c r="I38" s="586"/>
      <c r="J38" s="61">
        <f>SUM(L38:S38)</f>
        <v>0</v>
      </c>
      <c r="K38" s="587">
        <v>0</v>
      </c>
      <c r="L38" s="596"/>
      <c r="M38" s="596"/>
      <c r="N38" s="596"/>
      <c r="O38" s="596"/>
      <c r="P38" s="596"/>
      <c r="Q38" s="596"/>
      <c r="R38" s="596"/>
      <c r="S38" s="596"/>
      <c r="T38" s="94">
        <f>F38+J38</f>
        <v>0</v>
      </c>
      <c r="U38" s="586"/>
      <c r="V38" s="592"/>
    </row>
    <row r="39" spans="1:22" s="588" customFormat="1" ht="33.75" x14ac:dyDescent="0.2">
      <c r="A39" s="70" t="s">
        <v>88</v>
      </c>
      <c r="B39" s="589">
        <f t="shared" si="29"/>
        <v>1</v>
      </c>
      <c r="C39" s="590">
        <v>1</v>
      </c>
      <c r="D39" s="596"/>
      <c r="E39" s="596"/>
      <c r="F39" s="596">
        <v>1</v>
      </c>
      <c r="G39" s="585">
        <f t="shared" si="3"/>
        <v>1</v>
      </c>
      <c r="H39" s="591">
        <v>1</v>
      </c>
      <c r="I39" s="586">
        <f t="shared" si="5"/>
        <v>1</v>
      </c>
      <c r="J39" s="61">
        <f>SUM(L39:S39)</f>
        <v>0</v>
      </c>
      <c r="K39" s="587">
        <f t="shared" si="6"/>
        <v>0</v>
      </c>
      <c r="L39" s="596"/>
      <c r="M39" s="596"/>
      <c r="N39" s="596"/>
      <c r="O39" s="596"/>
      <c r="P39" s="596"/>
      <c r="Q39" s="596"/>
      <c r="R39" s="596"/>
      <c r="S39" s="596"/>
      <c r="T39" s="94">
        <f>F39+J39</f>
        <v>1</v>
      </c>
      <c r="U39" s="586"/>
      <c r="V39" s="592"/>
    </row>
    <row r="40" spans="1:22" s="588" customFormat="1" ht="22.5" x14ac:dyDescent="0.2">
      <c r="A40" s="70" t="s">
        <v>89</v>
      </c>
      <c r="B40" s="589">
        <f t="shared" si="29"/>
        <v>3</v>
      </c>
      <c r="C40" s="590">
        <v>3</v>
      </c>
      <c r="D40" s="596"/>
      <c r="E40" s="596"/>
      <c r="F40" s="596">
        <v>2</v>
      </c>
      <c r="G40" s="585">
        <f t="shared" si="3"/>
        <v>0.66666666666666663</v>
      </c>
      <c r="H40" s="591">
        <v>2</v>
      </c>
      <c r="I40" s="586">
        <f t="shared" si="5"/>
        <v>1</v>
      </c>
      <c r="J40" s="61">
        <v>1</v>
      </c>
      <c r="K40" s="587">
        <f t="shared" si="6"/>
        <v>0.33333333333333331</v>
      </c>
      <c r="L40" s="596"/>
      <c r="M40" s="596"/>
      <c r="N40" s="596"/>
      <c r="O40" s="596"/>
      <c r="P40" s="596"/>
      <c r="Q40" s="596">
        <v>1</v>
      </c>
      <c r="R40" s="596"/>
      <c r="S40" s="596"/>
      <c r="T40" s="94">
        <f>F40+J40</f>
        <v>3</v>
      </c>
      <c r="U40" s="586"/>
      <c r="V40" s="592"/>
    </row>
    <row r="41" spans="1:22" s="588" customFormat="1" ht="13.5" x14ac:dyDescent="0.2">
      <c r="A41" s="71" t="s">
        <v>90</v>
      </c>
      <c r="B41" s="595">
        <f>SUM(B42:B48)</f>
        <v>4</v>
      </c>
      <c r="C41" s="590">
        <f>SUM(C42:C48)</f>
        <v>4</v>
      </c>
      <c r="D41" s="595">
        <f t="shared" ref="D41:V41" si="30">SUM(D42:D48)</f>
        <v>0</v>
      </c>
      <c r="E41" s="595">
        <f t="shared" si="30"/>
        <v>0</v>
      </c>
      <c r="F41" s="595">
        <f t="shared" si="30"/>
        <v>3</v>
      </c>
      <c r="G41" s="585">
        <f t="shared" si="3"/>
        <v>0.75</v>
      </c>
      <c r="H41" s="595">
        <f t="shared" si="30"/>
        <v>3</v>
      </c>
      <c r="I41" s="586">
        <f t="shared" si="5"/>
        <v>1</v>
      </c>
      <c r="J41" s="595">
        <f t="shared" si="30"/>
        <v>1</v>
      </c>
      <c r="K41" s="587">
        <f t="shared" si="6"/>
        <v>0.25</v>
      </c>
      <c r="L41" s="595">
        <f t="shared" si="30"/>
        <v>1</v>
      </c>
      <c r="M41" s="595">
        <f t="shared" si="30"/>
        <v>0</v>
      </c>
      <c r="N41" s="595">
        <f t="shared" si="30"/>
        <v>0</v>
      </c>
      <c r="O41" s="595">
        <f t="shared" si="30"/>
        <v>0</v>
      </c>
      <c r="P41" s="595">
        <f t="shared" si="30"/>
        <v>0</v>
      </c>
      <c r="Q41" s="595">
        <f t="shared" si="30"/>
        <v>0</v>
      </c>
      <c r="R41" s="595">
        <f t="shared" si="30"/>
        <v>0</v>
      </c>
      <c r="S41" s="595">
        <f t="shared" si="30"/>
        <v>0</v>
      </c>
      <c r="T41" s="595">
        <f t="shared" si="30"/>
        <v>4</v>
      </c>
      <c r="U41" s="595">
        <f t="shared" si="30"/>
        <v>0</v>
      </c>
      <c r="V41" s="595">
        <f t="shared" si="30"/>
        <v>0</v>
      </c>
    </row>
    <row r="42" spans="1:22" s="588" customFormat="1" ht="22.5" x14ac:dyDescent="0.2">
      <c r="A42" s="64" t="s">
        <v>91</v>
      </c>
      <c r="B42" s="589">
        <f t="shared" ref="B42:B48" si="31">C42+E42</f>
        <v>0</v>
      </c>
      <c r="C42" s="590">
        <v>0</v>
      </c>
      <c r="D42" s="596"/>
      <c r="E42" s="596"/>
      <c r="F42" s="596"/>
      <c r="G42" s="585"/>
      <c r="H42" s="591"/>
      <c r="I42" s="586"/>
      <c r="J42" s="61">
        <f t="shared" ref="J42:J48" si="32">SUM(L42:S42)</f>
        <v>0</v>
      </c>
      <c r="K42" s="587">
        <v>0</v>
      </c>
      <c r="L42" s="596"/>
      <c r="M42" s="596"/>
      <c r="N42" s="596"/>
      <c r="O42" s="596"/>
      <c r="P42" s="596"/>
      <c r="Q42" s="596"/>
      <c r="R42" s="596"/>
      <c r="S42" s="596"/>
      <c r="T42" s="94">
        <f t="shared" ref="T42:T48" si="33">F42+J42</f>
        <v>0</v>
      </c>
      <c r="U42" s="586"/>
      <c r="V42" s="592"/>
    </row>
    <row r="43" spans="1:22" s="588" customFormat="1" ht="33.75" x14ac:dyDescent="0.2">
      <c r="A43" s="64" t="s">
        <v>92</v>
      </c>
      <c r="B43" s="589">
        <f t="shared" si="31"/>
        <v>0</v>
      </c>
      <c r="C43" s="590">
        <v>0</v>
      </c>
      <c r="D43" s="596"/>
      <c r="E43" s="596"/>
      <c r="F43" s="596"/>
      <c r="G43" s="585"/>
      <c r="H43" s="591"/>
      <c r="I43" s="586"/>
      <c r="J43" s="61">
        <f t="shared" si="32"/>
        <v>0</v>
      </c>
      <c r="K43" s="587">
        <v>0</v>
      </c>
      <c r="L43" s="596"/>
      <c r="M43" s="596"/>
      <c r="N43" s="596"/>
      <c r="O43" s="596"/>
      <c r="P43" s="596"/>
      <c r="Q43" s="596"/>
      <c r="R43" s="596"/>
      <c r="S43" s="596"/>
      <c r="T43" s="94">
        <f t="shared" si="33"/>
        <v>0</v>
      </c>
      <c r="U43" s="586"/>
      <c r="V43" s="592"/>
    </row>
    <row r="44" spans="1:22" s="588" customFormat="1" ht="22.5" x14ac:dyDescent="0.2">
      <c r="A44" s="64" t="s">
        <v>93</v>
      </c>
      <c r="B44" s="589">
        <f t="shared" si="31"/>
        <v>0</v>
      </c>
      <c r="C44" s="590">
        <v>0</v>
      </c>
      <c r="D44" s="596"/>
      <c r="E44" s="596"/>
      <c r="F44" s="596"/>
      <c r="G44" s="585"/>
      <c r="H44" s="591"/>
      <c r="I44" s="586"/>
      <c r="J44" s="61">
        <f t="shared" si="32"/>
        <v>0</v>
      </c>
      <c r="K44" s="587">
        <v>0</v>
      </c>
      <c r="L44" s="596"/>
      <c r="M44" s="596"/>
      <c r="N44" s="596"/>
      <c r="O44" s="596"/>
      <c r="P44" s="596"/>
      <c r="Q44" s="596"/>
      <c r="R44" s="596"/>
      <c r="S44" s="596"/>
      <c r="T44" s="94">
        <f t="shared" si="33"/>
        <v>0</v>
      </c>
      <c r="U44" s="586"/>
      <c r="V44" s="592"/>
    </row>
    <row r="45" spans="1:22" s="588" customFormat="1" ht="22.5" x14ac:dyDescent="0.2">
      <c r="A45" s="64" t="s">
        <v>94</v>
      </c>
      <c r="B45" s="589">
        <f t="shared" si="31"/>
        <v>0</v>
      </c>
      <c r="C45" s="590">
        <v>0</v>
      </c>
      <c r="D45" s="596"/>
      <c r="E45" s="596"/>
      <c r="F45" s="596"/>
      <c r="G45" s="585"/>
      <c r="H45" s="591"/>
      <c r="I45" s="586"/>
      <c r="J45" s="61">
        <f t="shared" si="32"/>
        <v>0</v>
      </c>
      <c r="K45" s="587">
        <v>0</v>
      </c>
      <c r="L45" s="596"/>
      <c r="M45" s="596"/>
      <c r="N45" s="596"/>
      <c r="O45" s="596"/>
      <c r="P45" s="596"/>
      <c r="Q45" s="596"/>
      <c r="R45" s="596"/>
      <c r="S45" s="596"/>
      <c r="T45" s="94">
        <f t="shared" si="33"/>
        <v>0</v>
      </c>
      <c r="U45" s="586"/>
      <c r="V45" s="592"/>
    </row>
    <row r="46" spans="1:22" s="588" customFormat="1" ht="33.75" x14ac:dyDescent="0.2">
      <c r="A46" s="64" t="s">
        <v>95</v>
      </c>
      <c r="B46" s="589">
        <f t="shared" si="31"/>
        <v>1</v>
      </c>
      <c r="C46" s="590">
        <v>1</v>
      </c>
      <c r="D46" s="596"/>
      <c r="E46" s="596"/>
      <c r="F46" s="596"/>
      <c r="G46" s="585"/>
      <c r="H46" s="591"/>
      <c r="I46" s="586"/>
      <c r="J46" s="61">
        <f t="shared" si="32"/>
        <v>1</v>
      </c>
      <c r="K46" s="594">
        <f t="shared" si="6"/>
        <v>1</v>
      </c>
      <c r="L46" s="596">
        <v>1</v>
      </c>
      <c r="M46" s="596"/>
      <c r="N46" s="596"/>
      <c r="O46" s="596"/>
      <c r="P46" s="596"/>
      <c r="Q46" s="596"/>
      <c r="R46" s="596"/>
      <c r="S46" s="596"/>
      <c r="T46" s="94">
        <f t="shared" si="33"/>
        <v>1</v>
      </c>
      <c r="U46" s="586"/>
      <c r="V46" s="592"/>
    </row>
    <row r="47" spans="1:22" s="588" customFormat="1" ht="22.5" x14ac:dyDescent="0.2">
      <c r="A47" s="64" t="s">
        <v>96</v>
      </c>
      <c r="B47" s="589">
        <f t="shared" si="31"/>
        <v>3</v>
      </c>
      <c r="C47" s="590">
        <v>3</v>
      </c>
      <c r="D47" s="596"/>
      <c r="E47" s="596"/>
      <c r="F47" s="596">
        <v>3</v>
      </c>
      <c r="G47" s="585">
        <f t="shared" si="3"/>
        <v>1</v>
      </c>
      <c r="H47" s="591">
        <v>3</v>
      </c>
      <c r="I47" s="586">
        <f t="shared" si="5"/>
        <v>1</v>
      </c>
      <c r="J47" s="61">
        <f t="shared" si="32"/>
        <v>0</v>
      </c>
      <c r="K47" s="587">
        <f t="shared" si="6"/>
        <v>0</v>
      </c>
      <c r="L47" s="596"/>
      <c r="M47" s="596"/>
      <c r="N47" s="596"/>
      <c r="O47" s="596"/>
      <c r="P47" s="596"/>
      <c r="Q47" s="596"/>
      <c r="R47" s="596"/>
      <c r="S47" s="596"/>
      <c r="T47" s="94">
        <f t="shared" si="33"/>
        <v>3</v>
      </c>
      <c r="U47" s="586"/>
      <c r="V47" s="592"/>
    </row>
    <row r="48" spans="1:22" s="588" customFormat="1" x14ac:dyDescent="0.2">
      <c r="A48" s="64" t="s">
        <v>97</v>
      </c>
      <c r="B48" s="589">
        <f t="shared" si="31"/>
        <v>0</v>
      </c>
      <c r="C48" s="590">
        <v>0</v>
      </c>
      <c r="D48" s="596"/>
      <c r="E48" s="596"/>
      <c r="F48" s="596"/>
      <c r="G48" s="585"/>
      <c r="H48" s="591"/>
      <c r="I48" s="586"/>
      <c r="J48" s="61">
        <f t="shared" si="32"/>
        <v>0</v>
      </c>
      <c r="K48" s="587">
        <v>0</v>
      </c>
      <c r="L48" s="596"/>
      <c r="M48" s="596"/>
      <c r="N48" s="596"/>
      <c r="O48" s="596"/>
      <c r="P48" s="596"/>
      <c r="Q48" s="596"/>
      <c r="R48" s="596"/>
      <c r="S48" s="596"/>
      <c r="T48" s="94">
        <f t="shared" si="33"/>
        <v>0</v>
      </c>
      <c r="U48" s="586"/>
      <c r="V48" s="592"/>
    </row>
    <row r="49" spans="1:22" s="588" customFormat="1" ht="13.5" x14ac:dyDescent="0.2">
      <c r="A49" s="65" t="s">
        <v>98</v>
      </c>
      <c r="B49" s="595">
        <f>SUM(B50:B54)</f>
        <v>14</v>
      </c>
      <c r="C49" s="590">
        <f>SUM(C50:C54)</f>
        <v>13</v>
      </c>
      <c r="D49" s="595">
        <f>SUM(D50:D54)</f>
        <v>0</v>
      </c>
      <c r="E49" s="595">
        <f>SUM(E50:E54)</f>
        <v>1</v>
      </c>
      <c r="F49" s="595">
        <f>SUM(F50:F54)</f>
        <v>6</v>
      </c>
      <c r="G49" s="585">
        <f t="shared" si="3"/>
        <v>0.42857142857142855</v>
      </c>
      <c r="H49" s="595">
        <f>SUM(H50:H54)</f>
        <v>6</v>
      </c>
      <c r="I49" s="586">
        <f t="shared" si="5"/>
        <v>1</v>
      </c>
      <c r="J49" s="595">
        <f>SUM(J50:J54)</f>
        <v>8</v>
      </c>
      <c r="K49" s="587">
        <f t="shared" si="6"/>
        <v>0.5714285714285714</v>
      </c>
      <c r="L49" s="595">
        <f t="shared" ref="L49:V49" si="34">SUM(L50:L54)</f>
        <v>1</v>
      </c>
      <c r="M49" s="595">
        <f t="shared" si="34"/>
        <v>1</v>
      </c>
      <c r="N49" s="595">
        <f t="shared" si="34"/>
        <v>0</v>
      </c>
      <c r="O49" s="595">
        <f t="shared" si="34"/>
        <v>0</v>
      </c>
      <c r="P49" s="595">
        <f t="shared" si="34"/>
        <v>2</v>
      </c>
      <c r="Q49" s="595">
        <f t="shared" si="34"/>
        <v>4</v>
      </c>
      <c r="R49" s="595">
        <f t="shared" si="34"/>
        <v>0</v>
      </c>
      <c r="S49" s="595">
        <f t="shared" si="34"/>
        <v>0</v>
      </c>
      <c r="T49" s="595">
        <f t="shared" si="34"/>
        <v>14</v>
      </c>
      <c r="U49" s="595">
        <f t="shared" si="34"/>
        <v>0</v>
      </c>
      <c r="V49" s="595">
        <f t="shared" si="34"/>
        <v>0</v>
      </c>
    </row>
    <row r="50" spans="1:22" s="588" customFormat="1" ht="22.5" x14ac:dyDescent="0.2">
      <c r="A50" s="64" t="s">
        <v>99</v>
      </c>
      <c r="B50" s="589">
        <f t="shared" ref="B50:B53" si="35">C50+E50</f>
        <v>7</v>
      </c>
      <c r="C50" s="590">
        <v>7</v>
      </c>
      <c r="D50" s="596"/>
      <c r="E50" s="596"/>
      <c r="F50" s="596">
        <v>2</v>
      </c>
      <c r="G50" s="585">
        <f t="shared" si="3"/>
        <v>0.2857142857142857</v>
      </c>
      <c r="H50" s="591">
        <v>2</v>
      </c>
      <c r="I50" s="586">
        <f t="shared" si="5"/>
        <v>1</v>
      </c>
      <c r="J50" s="61">
        <f>SUM(L50:S50)</f>
        <v>5</v>
      </c>
      <c r="K50" s="587">
        <f t="shared" si="6"/>
        <v>0.7142857142857143</v>
      </c>
      <c r="L50" s="596"/>
      <c r="M50" s="596">
        <v>1</v>
      </c>
      <c r="N50" s="596"/>
      <c r="O50" s="596"/>
      <c r="P50" s="596">
        <v>1</v>
      </c>
      <c r="Q50" s="596">
        <v>3</v>
      </c>
      <c r="R50" s="596"/>
      <c r="S50" s="596"/>
      <c r="T50" s="94">
        <f>F50+J50</f>
        <v>7</v>
      </c>
      <c r="U50" s="586"/>
      <c r="V50" s="592"/>
    </row>
    <row r="51" spans="1:22" s="588" customFormat="1" ht="22.5" x14ac:dyDescent="0.2">
      <c r="A51" s="597" t="s">
        <v>100</v>
      </c>
      <c r="B51" s="589">
        <f t="shared" si="35"/>
        <v>2</v>
      </c>
      <c r="C51" s="590">
        <v>1</v>
      </c>
      <c r="D51" s="596"/>
      <c r="E51" s="596">
        <v>1</v>
      </c>
      <c r="F51" s="596">
        <v>2</v>
      </c>
      <c r="G51" s="585">
        <f t="shared" si="3"/>
        <v>1</v>
      </c>
      <c r="H51" s="591">
        <v>2</v>
      </c>
      <c r="I51" s="586">
        <f t="shared" si="5"/>
        <v>1</v>
      </c>
      <c r="J51" s="61">
        <f>SUM(L51:S51)</f>
        <v>0</v>
      </c>
      <c r="K51" s="587">
        <f t="shared" si="6"/>
        <v>0</v>
      </c>
      <c r="L51" s="596"/>
      <c r="M51" s="596"/>
      <c r="N51" s="596"/>
      <c r="O51" s="596"/>
      <c r="P51" s="596"/>
      <c r="Q51" s="596"/>
      <c r="R51" s="596"/>
      <c r="S51" s="596"/>
      <c r="T51" s="94">
        <f>F51+J51</f>
        <v>2</v>
      </c>
      <c r="U51" s="586"/>
      <c r="V51" s="592"/>
    </row>
    <row r="52" spans="1:22" s="588" customFormat="1" ht="22.5" x14ac:dyDescent="0.2">
      <c r="A52" s="64" t="s">
        <v>101</v>
      </c>
      <c r="B52" s="589">
        <f t="shared" si="35"/>
        <v>1</v>
      </c>
      <c r="C52" s="590">
        <v>1</v>
      </c>
      <c r="D52" s="596"/>
      <c r="E52" s="596"/>
      <c r="F52" s="596"/>
      <c r="G52" s="585"/>
      <c r="H52" s="591"/>
      <c r="I52" s="586"/>
      <c r="J52" s="61">
        <f>SUM(L52:S52)</f>
        <v>1</v>
      </c>
      <c r="K52" s="594">
        <f t="shared" si="6"/>
        <v>1</v>
      </c>
      <c r="L52" s="596"/>
      <c r="M52" s="596"/>
      <c r="N52" s="596"/>
      <c r="O52" s="596"/>
      <c r="P52" s="596"/>
      <c r="Q52" s="596">
        <v>1</v>
      </c>
      <c r="R52" s="596"/>
      <c r="S52" s="596"/>
      <c r="T52" s="94">
        <f>F52+J52</f>
        <v>1</v>
      </c>
      <c r="U52" s="586"/>
      <c r="V52" s="592"/>
    </row>
    <row r="53" spans="1:22" s="588" customFormat="1" ht="22.5" x14ac:dyDescent="0.2">
      <c r="A53" s="64" t="s">
        <v>102</v>
      </c>
      <c r="B53" s="589">
        <f t="shared" si="35"/>
        <v>1</v>
      </c>
      <c r="C53" s="590">
        <v>1</v>
      </c>
      <c r="D53" s="596"/>
      <c r="E53" s="596"/>
      <c r="F53" s="596"/>
      <c r="G53" s="585"/>
      <c r="H53" s="591"/>
      <c r="I53" s="586"/>
      <c r="J53" s="61">
        <f>SUM(L53:S53)</f>
        <v>1</v>
      </c>
      <c r="K53" s="594">
        <f t="shared" si="6"/>
        <v>1</v>
      </c>
      <c r="L53" s="596"/>
      <c r="M53" s="596"/>
      <c r="N53" s="596"/>
      <c r="O53" s="596"/>
      <c r="P53" s="596">
        <v>1</v>
      </c>
      <c r="Q53" s="596"/>
      <c r="R53" s="596"/>
      <c r="S53" s="596"/>
      <c r="T53" s="94">
        <f>F53+J53</f>
        <v>1</v>
      </c>
      <c r="U53" s="586"/>
      <c r="V53" s="592"/>
    </row>
    <row r="54" spans="1:22" s="588" customFormat="1" x14ac:dyDescent="0.2">
      <c r="A54" s="64" t="s">
        <v>103</v>
      </c>
      <c r="B54" s="598">
        <f>C54+E54</f>
        <v>3</v>
      </c>
      <c r="C54" s="590">
        <v>3</v>
      </c>
      <c r="D54" s="596"/>
      <c r="E54" s="596"/>
      <c r="F54" s="596">
        <v>2</v>
      </c>
      <c r="G54" s="585">
        <f t="shared" si="3"/>
        <v>0.66666666666666663</v>
      </c>
      <c r="H54" s="591">
        <v>2</v>
      </c>
      <c r="I54" s="586">
        <f t="shared" si="5"/>
        <v>1</v>
      </c>
      <c r="J54" s="61">
        <f>SUM(L54:S54)</f>
        <v>1</v>
      </c>
      <c r="K54" s="587">
        <f t="shared" si="6"/>
        <v>0.33333333333333331</v>
      </c>
      <c r="L54" s="596">
        <v>1</v>
      </c>
      <c r="M54" s="596"/>
      <c r="N54" s="596"/>
      <c r="O54" s="596"/>
      <c r="P54" s="596"/>
      <c r="Q54" s="596"/>
      <c r="R54" s="596"/>
      <c r="S54" s="596"/>
      <c r="T54" s="94">
        <f>F54+J54</f>
        <v>3</v>
      </c>
      <c r="U54" s="586"/>
      <c r="V54" s="592"/>
    </row>
    <row r="55" spans="1:22" s="588" customFormat="1" ht="13.5" x14ac:dyDescent="0.2">
      <c r="A55" s="65" t="s">
        <v>104</v>
      </c>
      <c r="B55" s="37">
        <f>SUM(B56:B66)</f>
        <v>14</v>
      </c>
      <c r="C55" s="37">
        <f>SUM(C56:C66)</f>
        <v>14</v>
      </c>
      <c r="D55" s="37">
        <f t="shared" ref="D55:V55" si="36">SUM(D56:D66)</f>
        <v>0</v>
      </c>
      <c r="E55" s="37">
        <f t="shared" si="36"/>
        <v>0</v>
      </c>
      <c r="F55" s="37">
        <f t="shared" si="36"/>
        <v>9</v>
      </c>
      <c r="G55" s="585">
        <f t="shared" si="3"/>
        <v>0.6428571428571429</v>
      </c>
      <c r="H55" s="37">
        <f t="shared" si="36"/>
        <v>9</v>
      </c>
      <c r="I55" s="586">
        <f t="shared" si="5"/>
        <v>1</v>
      </c>
      <c r="J55" s="37">
        <f t="shared" si="36"/>
        <v>5</v>
      </c>
      <c r="K55" s="587">
        <f t="shared" si="6"/>
        <v>0.35714285714285715</v>
      </c>
      <c r="L55" s="37">
        <f t="shared" si="36"/>
        <v>0</v>
      </c>
      <c r="M55" s="37">
        <f t="shared" si="36"/>
        <v>0</v>
      </c>
      <c r="N55" s="37">
        <f t="shared" si="36"/>
        <v>0</v>
      </c>
      <c r="O55" s="37">
        <f t="shared" si="36"/>
        <v>1</v>
      </c>
      <c r="P55" s="37">
        <f t="shared" si="36"/>
        <v>0</v>
      </c>
      <c r="Q55" s="37">
        <f t="shared" si="36"/>
        <v>4</v>
      </c>
      <c r="R55" s="37">
        <f t="shared" si="36"/>
        <v>0</v>
      </c>
      <c r="S55" s="37">
        <f t="shared" si="36"/>
        <v>0</v>
      </c>
      <c r="T55" s="37">
        <f t="shared" si="36"/>
        <v>14</v>
      </c>
      <c r="U55" s="37">
        <f t="shared" si="36"/>
        <v>0</v>
      </c>
      <c r="V55" s="37">
        <f t="shared" si="36"/>
        <v>0</v>
      </c>
    </row>
    <row r="56" spans="1:22" s="588" customFormat="1" x14ac:dyDescent="0.2">
      <c r="A56" s="64" t="s">
        <v>105</v>
      </c>
      <c r="B56" s="589">
        <f t="shared" ref="B56:B66" si="37">C56+E56</f>
        <v>0</v>
      </c>
      <c r="C56" s="590">
        <v>0</v>
      </c>
      <c r="D56" s="62"/>
      <c r="E56" s="62"/>
      <c r="F56" s="63"/>
      <c r="G56" s="585"/>
      <c r="H56" s="591"/>
      <c r="I56" s="586"/>
      <c r="J56" s="61">
        <f t="shared" ref="J56:J66" si="38">SUM(L56:S56)</f>
        <v>0</v>
      </c>
      <c r="K56" s="587">
        <v>0</v>
      </c>
      <c r="L56" s="550"/>
      <c r="M56" s="550"/>
      <c r="N56" s="550"/>
      <c r="O56" s="550"/>
      <c r="P56" s="550"/>
      <c r="Q56" s="550"/>
      <c r="R56" s="550"/>
      <c r="S56" s="550"/>
      <c r="T56" s="94">
        <f t="shared" ref="T56:T66" si="39">F56+J56</f>
        <v>0</v>
      </c>
      <c r="U56" s="586"/>
      <c r="V56" s="592"/>
    </row>
    <row r="57" spans="1:22" s="588" customFormat="1" x14ac:dyDescent="0.2">
      <c r="A57" s="64" t="s">
        <v>106</v>
      </c>
      <c r="B57" s="589">
        <f t="shared" si="37"/>
        <v>0</v>
      </c>
      <c r="C57" s="590">
        <v>0</v>
      </c>
      <c r="D57" s="62"/>
      <c r="E57" s="62"/>
      <c r="F57" s="63"/>
      <c r="G57" s="585"/>
      <c r="H57" s="591"/>
      <c r="I57" s="586"/>
      <c r="J57" s="61">
        <f t="shared" si="38"/>
        <v>0</v>
      </c>
      <c r="K57" s="587">
        <v>0</v>
      </c>
      <c r="L57" s="550"/>
      <c r="M57" s="550"/>
      <c r="N57" s="550"/>
      <c r="O57" s="550"/>
      <c r="P57" s="550"/>
      <c r="Q57" s="550"/>
      <c r="R57" s="550"/>
      <c r="S57" s="550"/>
      <c r="T57" s="94">
        <f t="shared" si="39"/>
        <v>0</v>
      </c>
      <c r="U57" s="586"/>
      <c r="V57" s="592"/>
    </row>
    <row r="58" spans="1:22" s="588" customFormat="1" x14ac:dyDescent="0.2">
      <c r="A58" s="64" t="s">
        <v>107</v>
      </c>
      <c r="B58" s="589">
        <f t="shared" si="37"/>
        <v>0</v>
      </c>
      <c r="C58" s="590">
        <v>0</v>
      </c>
      <c r="D58" s="62"/>
      <c r="E58" s="62"/>
      <c r="F58" s="63"/>
      <c r="G58" s="585"/>
      <c r="H58" s="591"/>
      <c r="I58" s="586"/>
      <c r="J58" s="61">
        <f t="shared" si="38"/>
        <v>0</v>
      </c>
      <c r="K58" s="587">
        <v>0</v>
      </c>
      <c r="L58" s="550"/>
      <c r="M58" s="550"/>
      <c r="N58" s="550"/>
      <c r="O58" s="550"/>
      <c r="P58" s="550"/>
      <c r="Q58" s="550"/>
      <c r="R58" s="550"/>
      <c r="S58" s="550"/>
      <c r="T58" s="94">
        <f t="shared" si="39"/>
        <v>0</v>
      </c>
      <c r="U58" s="586"/>
      <c r="V58" s="592"/>
    </row>
    <row r="59" spans="1:22" s="588" customFormat="1" ht="22.5" x14ac:dyDescent="0.2">
      <c r="A59" s="64" t="s">
        <v>108</v>
      </c>
      <c r="B59" s="589">
        <f t="shared" si="37"/>
        <v>2</v>
      </c>
      <c r="C59" s="590">
        <v>2</v>
      </c>
      <c r="D59" s="62"/>
      <c r="E59" s="62"/>
      <c r="F59" s="63"/>
      <c r="G59" s="585"/>
      <c r="H59" s="591"/>
      <c r="I59" s="586"/>
      <c r="J59" s="61">
        <f t="shared" si="38"/>
        <v>2</v>
      </c>
      <c r="K59" s="594">
        <f t="shared" si="6"/>
        <v>1</v>
      </c>
      <c r="L59" s="550"/>
      <c r="M59" s="550"/>
      <c r="N59" s="550"/>
      <c r="O59" s="550"/>
      <c r="P59" s="550"/>
      <c r="Q59" s="550">
        <v>2</v>
      </c>
      <c r="R59" s="550"/>
      <c r="S59" s="550"/>
      <c r="T59" s="94">
        <f t="shared" si="39"/>
        <v>2</v>
      </c>
      <c r="U59" s="586"/>
      <c r="V59" s="592"/>
    </row>
    <row r="60" spans="1:22" s="588" customFormat="1" ht="22.5" x14ac:dyDescent="0.2">
      <c r="A60" s="64" t="s">
        <v>109</v>
      </c>
      <c r="B60" s="589">
        <f t="shared" si="37"/>
        <v>2</v>
      </c>
      <c r="C60" s="590">
        <v>2</v>
      </c>
      <c r="D60" s="599"/>
      <c r="E60" s="62"/>
      <c r="F60" s="63"/>
      <c r="G60" s="585"/>
      <c r="H60" s="591"/>
      <c r="I60" s="586"/>
      <c r="J60" s="61">
        <f t="shared" si="38"/>
        <v>2</v>
      </c>
      <c r="K60" s="594">
        <f t="shared" si="6"/>
        <v>1</v>
      </c>
      <c r="L60" s="600"/>
      <c r="M60" s="600"/>
      <c r="N60" s="600"/>
      <c r="O60" s="600"/>
      <c r="P60" s="600"/>
      <c r="Q60" s="550">
        <v>2</v>
      </c>
      <c r="R60" s="600"/>
      <c r="S60" s="600"/>
      <c r="T60" s="94">
        <f t="shared" si="39"/>
        <v>2</v>
      </c>
      <c r="U60" s="600"/>
      <c r="V60" s="600"/>
    </row>
    <row r="61" spans="1:22" s="588" customFormat="1" ht="22.5" x14ac:dyDescent="0.2">
      <c r="A61" s="64" t="s">
        <v>110</v>
      </c>
      <c r="B61" s="589">
        <f t="shared" si="37"/>
        <v>1</v>
      </c>
      <c r="C61" s="590">
        <v>1</v>
      </c>
      <c r="D61" s="62"/>
      <c r="E61" s="62"/>
      <c r="F61" s="63">
        <v>1</v>
      </c>
      <c r="G61" s="585">
        <f t="shared" si="3"/>
        <v>1</v>
      </c>
      <c r="H61" s="591">
        <v>1</v>
      </c>
      <c r="I61" s="586">
        <f t="shared" si="5"/>
        <v>1</v>
      </c>
      <c r="J61" s="61">
        <f t="shared" si="38"/>
        <v>0</v>
      </c>
      <c r="K61" s="587">
        <f t="shared" si="6"/>
        <v>0</v>
      </c>
      <c r="L61" s="550"/>
      <c r="M61" s="550"/>
      <c r="N61" s="550"/>
      <c r="O61" s="550"/>
      <c r="P61" s="550"/>
      <c r="Q61" s="550"/>
      <c r="R61" s="550"/>
      <c r="S61" s="550"/>
      <c r="T61" s="94">
        <f t="shared" si="39"/>
        <v>1</v>
      </c>
      <c r="U61" s="586"/>
      <c r="V61" s="592"/>
    </row>
    <row r="62" spans="1:22" s="588" customFormat="1" ht="22.5" x14ac:dyDescent="0.2">
      <c r="A62" s="64" t="s">
        <v>111</v>
      </c>
      <c r="B62" s="589">
        <f t="shared" si="37"/>
        <v>0</v>
      </c>
      <c r="C62" s="590">
        <v>0</v>
      </c>
      <c r="D62" s="62"/>
      <c r="E62" s="62"/>
      <c r="F62" s="63"/>
      <c r="G62" s="585"/>
      <c r="H62" s="591"/>
      <c r="I62" s="586"/>
      <c r="J62" s="61">
        <f t="shared" si="38"/>
        <v>0</v>
      </c>
      <c r="K62" s="587">
        <v>0</v>
      </c>
      <c r="L62" s="550"/>
      <c r="M62" s="550"/>
      <c r="N62" s="550"/>
      <c r="O62" s="550"/>
      <c r="P62" s="550"/>
      <c r="Q62" s="550"/>
      <c r="R62" s="550"/>
      <c r="S62" s="550"/>
      <c r="T62" s="94">
        <f t="shared" si="39"/>
        <v>0</v>
      </c>
      <c r="U62" s="586"/>
      <c r="V62" s="592"/>
    </row>
    <row r="63" spans="1:22" s="588" customFormat="1" x14ac:dyDescent="0.2">
      <c r="A63" s="64" t="s">
        <v>112</v>
      </c>
      <c r="B63" s="589">
        <f t="shared" si="37"/>
        <v>4</v>
      </c>
      <c r="C63" s="590">
        <v>4</v>
      </c>
      <c r="D63" s="62"/>
      <c r="E63" s="62"/>
      <c r="F63" s="63">
        <v>4</v>
      </c>
      <c r="G63" s="585">
        <f t="shared" si="3"/>
        <v>1</v>
      </c>
      <c r="H63" s="591">
        <v>4</v>
      </c>
      <c r="I63" s="586">
        <f t="shared" si="5"/>
        <v>1</v>
      </c>
      <c r="J63" s="61">
        <f t="shared" si="38"/>
        <v>0</v>
      </c>
      <c r="K63" s="587">
        <f t="shared" si="6"/>
        <v>0</v>
      </c>
      <c r="L63" s="550"/>
      <c r="M63" s="550"/>
      <c r="N63" s="550"/>
      <c r="O63" s="550"/>
      <c r="P63" s="550"/>
      <c r="Q63" s="550"/>
      <c r="R63" s="550"/>
      <c r="S63" s="550"/>
      <c r="T63" s="94">
        <f t="shared" si="39"/>
        <v>4</v>
      </c>
      <c r="U63" s="586"/>
      <c r="V63" s="592"/>
    </row>
    <row r="64" spans="1:22" s="588" customFormat="1" x14ac:dyDescent="0.2">
      <c r="A64" s="64" t="s">
        <v>114</v>
      </c>
      <c r="B64" s="589">
        <f t="shared" si="37"/>
        <v>0</v>
      </c>
      <c r="C64" s="590">
        <v>0</v>
      </c>
      <c r="D64" s="62"/>
      <c r="E64" s="62"/>
      <c r="F64" s="63"/>
      <c r="G64" s="585"/>
      <c r="H64" s="591"/>
      <c r="I64" s="586"/>
      <c r="J64" s="61">
        <f t="shared" si="38"/>
        <v>0</v>
      </c>
      <c r="K64" s="587">
        <v>0</v>
      </c>
      <c r="L64" s="550"/>
      <c r="M64" s="550"/>
      <c r="N64" s="550"/>
      <c r="O64" s="550"/>
      <c r="P64" s="550"/>
      <c r="Q64" s="550"/>
      <c r="R64" s="550"/>
      <c r="S64" s="550"/>
      <c r="T64" s="94">
        <f t="shared" si="39"/>
        <v>0</v>
      </c>
      <c r="U64" s="586"/>
      <c r="V64" s="592"/>
    </row>
    <row r="65" spans="1:22" s="588" customFormat="1" ht="22.5" x14ac:dyDescent="0.2">
      <c r="A65" s="64" t="s">
        <v>115</v>
      </c>
      <c r="B65" s="589">
        <f t="shared" si="37"/>
        <v>4</v>
      </c>
      <c r="C65" s="590">
        <v>4</v>
      </c>
      <c r="D65" s="62"/>
      <c r="E65" s="62"/>
      <c r="F65" s="63">
        <v>3</v>
      </c>
      <c r="G65" s="585">
        <f t="shared" si="3"/>
        <v>0.75</v>
      </c>
      <c r="H65" s="591">
        <v>3</v>
      </c>
      <c r="I65" s="586">
        <f t="shared" si="5"/>
        <v>1</v>
      </c>
      <c r="J65" s="61">
        <f t="shared" si="38"/>
        <v>1</v>
      </c>
      <c r="K65" s="587">
        <f t="shared" si="6"/>
        <v>0.25</v>
      </c>
      <c r="L65" s="550"/>
      <c r="M65" s="550"/>
      <c r="N65" s="550"/>
      <c r="O65" s="550">
        <v>1</v>
      </c>
      <c r="P65" s="550"/>
      <c r="Q65" s="550"/>
      <c r="R65" s="550"/>
      <c r="S65" s="550"/>
      <c r="T65" s="94">
        <f t="shared" si="39"/>
        <v>4</v>
      </c>
      <c r="U65" s="586"/>
      <c r="V65" s="592"/>
    </row>
    <row r="66" spans="1:22" s="588" customFormat="1" ht="45" x14ac:dyDescent="0.2">
      <c r="A66" s="64" t="s">
        <v>116</v>
      </c>
      <c r="B66" s="589">
        <f t="shared" si="37"/>
        <v>1</v>
      </c>
      <c r="C66" s="590">
        <v>1</v>
      </c>
      <c r="D66" s="62"/>
      <c r="E66" s="62"/>
      <c r="F66" s="63">
        <v>1</v>
      </c>
      <c r="G66" s="585">
        <f t="shared" si="3"/>
        <v>1</v>
      </c>
      <c r="H66" s="591">
        <v>1</v>
      </c>
      <c r="I66" s="586">
        <f t="shared" si="5"/>
        <v>1</v>
      </c>
      <c r="J66" s="61">
        <f t="shared" si="38"/>
        <v>0</v>
      </c>
      <c r="K66" s="587">
        <f t="shared" si="6"/>
        <v>0</v>
      </c>
      <c r="L66" s="550"/>
      <c r="M66" s="550"/>
      <c r="N66" s="550"/>
      <c r="O66" s="550"/>
      <c r="P66" s="550"/>
      <c r="Q66" s="550"/>
      <c r="R66" s="550"/>
      <c r="S66" s="550"/>
      <c r="T66" s="94">
        <f t="shared" si="39"/>
        <v>1</v>
      </c>
      <c r="U66" s="586"/>
      <c r="V66" s="592"/>
    </row>
    <row r="67" spans="1:22" s="588" customFormat="1" ht="13.5" x14ac:dyDescent="0.2">
      <c r="A67" s="65" t="s">
        <v>117</v>
      </c>
      <c r="B67" s="601">
        <f>SUM(B68)</f>
        <v>2</v>
      </c>
      <c r="C67" s="590">
        <f>C68</f>
        <v>2</v>
      </c>
      <c r="D67" s="590">
        <f t="shared" ref="D67:E67" si="40">D68</f>
        <v>0</v>
      </c>
      <c r="E67" s="590">
        <f t="shared" si="40"/>
        <v>0</v>
      </c>
      <c r="F67" s="601">
        <f t="shared" ref="F67:V67" si="41">SUM(F68)</f>
        <v>0</v>
      </c>
      <c r="G67" s="585">
        <f t="shared" si="3"/>
        <v>0</v>
      </c>
      <c r="H67" s="601">
        <f t="shared" si="41"/>
        <v>0</v>
      </c>
      <c r="I67" s="586">
        <v>0</v>
      </c>
      <c r="J67" s="601">
        <f t="shared" si="41"/>
        <v>2</v>
      </c>
      <c r="K67" s="594">
        <f t="shared" si="6"/>
        <v>1</v>
      </c>
      <c r="L67" s="601">
        <f t="shared" si="41"/>
        <v>1</v>
      </c>
      <c r="M67" s="601">
        <f t="shared" si="41"/>
        <v>0</v>
      </c>
      <c r="N67" s="601">
        <f t="shared" si="41"/>
        <v>0</v>
      </c>
      <c r="O67" s="601">
        <f t="shared" si="41"/>
        <v>0</v>
      </c>
      <c r="P67" s="601">
        <f t="shared" si="41"/>
        <v>0</v>
      </c>
      <c r="Q67" s="601">
        <f t="shared" si="41"/>
        <v>1</v>
      </c>
      <c r="R67" s="601">
        <f t="shared" si="41"/>
        <v>0</v>
      </c>
      <c r="S67" s="601">
        <f t="shared" si="41"/>
        <v>0</v>
      </c>
      <c r="T67" s="601">
        <f t="shared" si="41"/>
        <v>2</v>
      </c>
      <c r="U67" s="601">
        <f t="shared" si="41"/>
        <v>0</v>
      </c>
      <c r="V67" s="601">
        <f t="shared" si="41"/>
        <v>0</v>
      </c>
    </row>
    <row r="68" spans="1:22" s="588" customFormat="1" x14ac:dyDescent="0.2">
      <c r="A68" s="70" t="s">
        <v>118</v>
      </c>
      <c r="B68" s="589">
        <f t="shared" ref="B68" si="42">C68+E68</f>
        <v>2</v>
      </c>
      <c r="C68" s="590">
        <v>2</v>
      </c>
      <c r="D68" s="62"/>
      <c r="E68" s="62"/>
      <c r="F68" s="63"/>
      <c r="G68" s="585"/>
      <c r="H68" s="591"/>
      <c r="I68" s="586"/>
      <c r="J68" s="61">
        <f>SUM(L68:S68)</f>
        <v>2</v>
      </c>
      <c r="K68" s="594">
        <f t="shared" si="6"/>
        <v>1</v>
      </c>
      <c r="L68" s="550">
        <v>1</v>
      </c>
      <c r="M68" s="550"/>
      <c r="N68" s="550"/>
      <c r="O68" s="550"/>
      <c r="P68" s="550"/>
      <c r="Q68" s="550">
        <v>1</v>
      </c>
      <c r="R68" s="550"/>
      <c r="S68" s="550"/>
      <c r="T68" s="94">
        <f>F68+J68</f>
        <v>2</v>
      </c>
      <c r="U68" s="586"/>
      <c r="V68" s="592"/>
    </row>
    <row r="69" spans="1:22" s="588" customFormat="1" ht="13.5" x14ac:dyDescent="0.2">
      <c r="A69" s="71" t="s">
        <v>120</v>
      </c>
      <c r="B69" s="601">
        <f>SUM(B70:B79)</f>
        <v>20</v>
      </c>
      <c r="C69" s="590">
        <f>SUM(C70:C79)</f>
        <v>19</v>
      </c>
      <c r="D69" s="601">
        <f t="shared" ref="D69:J69" si="43">SUM(D70:D79)</f>
        <v>0</v>
      </c>
      <c r="E69" s="601">
        <f t="shared" si="43"/>
        <v>1</v>
      </c>
      <c r="F69" s="601">
        <f t="shared" si="43"/>
        <v>14</v>
      </c>
      <c r="G69" s="585">
        <f t="shared" si="3"/>
        <v>0.7</v>
      </c>
      <c r="H69" s="601">
        <f t="shared" si="43"/>
        <v>14</v>
      </c>
      <c r="I69" s="586">
        <f t="shared" si="5"/>
        <v>1</v>
      </c>
      <c r="J69" s="601">
        <f t="shared" si="43"/>
        <v>6</v>
      </c>
      <c r="K69" s="587">
        <f t="shared" si="6"/>
        <v>0.3</v>
      </c>
      <c r="L69" s="601">
        <f t="shared" ref="L69:V69" si="44">SUM(L70:L79)</f>
        <v>1</v>
      </c>
      <c r="M69" s="601">
        <f t="shared" si="44"/>
        <v>1</v>
      </c>
      <c r="N69" s="601">
        <f t="shared" si="44"/>
        <v>0</v>
      </c>
      <c r="O69" s="601">
        <f t="shared" si="44"/>
        <v>0</v>
      </c>
      <c r="P69" s="601">
        <f t="shared" si="44"/>
        <v>0</v>
      </c>
      <c r="Q69" s="601">
        <f t="shared" si="44"/>
        <v>2</v>
      </c>
      <c r="R69" s="601">
        <f t="shared" si="44"/>
        <v>2</v>
      </c>
      <c r="S69" s="601">
        <f t="shared" si="44"/>
        <v>0</v>
      </c>
      <c r="T69" s="601">
        <f t="shared" si="44"/>
        <v>20</v>
      </c>
      <c r="U69" s="601">
        <f t="shared" si="44"/>
        <v>0</v>
      </c>
      <c r="V69" s="601">
        <f t="shared" si="44"/>
        <v>0</v>
      </c>
    </row>
    <row r="70" spans="1:22" s="588" customFormat="1" ht="22.5" x14ac:dyDescent="0.2">
      <c r="A70" s="70" t="s">
        <v>121</v>
      </c>
      <c r="B70" s="589">
        <f t="shared" ref="B70:B79" si="45">C70+E70</f>
        <v>3</v>
      </c>
      <c r="C70" s="590">
        <v>3</v>
      </c>
      <c r="D70" s="596"/>
      <c r="E70" s="596"/>
      <c r="F70" s="596"/>
      <c r="G70" s="585"/>
      <c r="H70" s="591"/>
      <c r="I70" s="586"/>
      <c r="J70" s="61">
        <f t="shared" ref="J70:J79" si="46">SUM(L70:S70)</f>
        <v>3</v>
      </c>
      <c r="K70" s="594">
        <f t="shared" si="6"/>
        <v>1</v>
      </c>
      <c r="L70" s="596"/>
      <c r="M70" s="596">
        <v>1</v>
      </c>
      <c r="N70" s="596"/>
      <c r="O70" s="596"/>
      <c r="P70" s="596"/>
      <c r="Q70" s="596">
        <v>2</v>
      </c>
      <c r="R70" s="596"/>
      <c r="S70" s="596"/>
      <c r="T70" s="94">
        <f t="shared" ref="T70:T79" si="47">F70+J70</f>
        <v>3</v>
      </c>
      <c r="U70" s="586"/>
      <c r="V70" s="592"/>
    </row>
    <row r="71" spans="1:22" s="588" customFormat="1" ht="22.5" x14ac:dyDescent="0.2">
      <c r="A71" s="64" t="s">
        <v>122</v>
      </c>
      <c r="B71" s="589">
        <f t="shared" si="45"/>
        <v>1</v>
      </c>
      <c r="C71" s="590">
        <v>1</v>
      </c>
      <c r="D71" s="596"/>
      <c r="E71" s="596"/>
      <c r="F71" s="596">
        <v>1</v>
      </c>
      <c r="G71" s="585">
        <f t="shared" si="3"/>
        <v>1</v>
      </c>
      <c r="H71" s="591">
        <v>1</v>
      </c>
      <c r="I71" s="586">
        <f t="shared" si="5"/>
        <v>1</v>
      </c>
      <c r="J71" s="61">
        <f t="shared" si="46"/>
        <v>0</v>
      </c>
      <c r="K71" s="587">
        <f t="shared" si="6"/>
        <v>0</v>
      </c>
      <c r="L71" s="596"/>
      <c r="M71" s="596"/>
      <c r="N71" s="596"/>
      <c r="O71" s="596"/>
      <c r="P71" s="596"/>
      <c r="Q71" s="596"/>
      <c r="R71" s="596"/>
      <c r="S71" s="596"/>
      <c r="T71" s="94">
        <f t="shared" si="47"/>
        <v>1</v>
      </c>
      <c r="U71" s="586"/>
      <c r="V71" s="592"/>
    </row>
    <row r="72" spans="1:22" s="588" customFormat="1" ht="22.5" x14ac:dyDescent="0.2">
      <c r="A72" s="64" t="s">
        <v>123</v>
      </c>
      <c r="B72" s="589">
        <f t="shared" si="45"/>
        <v>3</v>
      </c>
      <c r="C72" s="590">
        <v>3</v>
      </c>
      <c r="D72" s="596"/>
      <c r="E72" s="596"/>
      <c r="F72" s="596">
        <v>3</v>
      </c>
      <c r="G72" s="585">
        <f t="shared" si="3"/>
        <v>1</v>
      </c>
      <c r="H72" s="591">
        <v>3</v>
      </c>
      <c r="I72" s="586">
        <f t="shared" si="5"/>
        <v>1</v>
      </c>
      <c r="J72" s="61">
        <f t="shared" si="46"/>
        <v>0</v>
      </c>
      <c r="K72" s="587">
        <f t="shared" si="6"/>
        <v>0</v>
      </c>
      <c r="L72" s="596"/>
      <c r="M72" s="596"/>
      <c r="N72" s="596"/>
      <c r="O72" s="596"/>
      <c r="P72" s="596"/>
      <c r="Q72" s="596"/>
      <c r="R72" s="596"/>
      <c r="S72" s="596"/>
      <c r="T72" s="94">
        <f t="shared" si="47"/>
        <v>3</v>
      </c>
      <c r="U72" s="586"/>
      <c r="V72" s="592"/>
    </row>
    <row r="73" spans="1:22" s="588" customFormat="1" ht="22.5" x14ac:dyDescent="0.2">
      <c r="A73" s="64" t="s">
        <v>124</v>
      </c>
      <c r="B73" s="589">
        <f t="shared" si="45"/>
        <v>1</v>
      </c>
      <c r="C73" s="590">
        <v>1</v>
      </c>
      <c r="D73" s="596"/>
      <c r="E73" s="596"/>
      <c r="F73" s="596"/>
      <c r="G73" s="585"/>
      <c r="H73" s="591"/>
      <c r="I73" s="586"/>
      <c r="J73" s="61">
        <f t="shared" si="46"/>
        <v>1</v>
      </c>
      <c r="K73" s="594">
        <f t="shared" si="6"/>
        <v>1</v>
      </c>
      <c r="L73" s="596"/>
      <c r="M73" s="596"/>
      <c r="N73" s="596"/>
      <c r="O73" s="596"/>
      <c r="P73" s="596"/>
      <c r="Q73" s="596"/>
      <c r="R73" s="596">
        <v>1</v>
      </c>
      <c r="S73" s="596"/>
      <c r="T73" s="94">
        <f t="shared" si="47"/>
        <v>1</v>
      </c>
      <c r="U73" s="586"/>
      <c r="V73" s="592"/>
    </row>
    <row r="74" spans="1:22" s="588" customFormat="1" ht="33.75" x14ac:dyDescent="0.2">
      <c r="A74" s="75" t="s">
        <v>125</v>
      </c>
      <c r="B74" s="589">
        <f t="shared" si="45"/>
        <v>1</v>
      </c>
      <c r="C74" s="590">
        <v>1</v>
      </c>
      <c r="D74" s="596"/>
      <c r="E74" s="596"/>
      <c r="F74" s="596">
        <v>1</v>
      </c>
      <c r="G74" s="585">
        <f t="shared" si="3"/>
        <v>1</v>
      </c>
      <c r="H74" s="591">
        <v>1</v>
      </c>
      <c r="I74" s="586">
        <f t="shared" si="5"/>
        <v>1</v>
      </c>
      <c r="J74" s="61">
        <f t="shared" si="46"/>
        <v>0</v>
      </c>
      <c r="K74" s="587">
        <f t="shared" si="6"/>
        <v>0</v>
      </c>
      <c r="L74" s="596"/>
      <c r="M74" s="596"/>
      <c r="N74" s="596"/>
      <c r="O74" s="596"/>
      <c r="P74" s="596"/>
      <c r="Q74" s="596"/>
      <c r="R74" s="596"/>
      <c r="S74" s="596"/>
      <c r="T74" s="94">
        <f t="shared" si="47"/>
        <v>1</v>
      </c>
      <c r="U74" s="586"/>
      <c r="V74" s="592"/>
    </row>
    <row r="75" spans="1:22" s="588" customFormat="1" ht="22.5" x14ac:dyDescent="0.2">
      <c r="A75" s="64" t="s">
        <v>126</v>
      </c>
      <c r="B75" s="589">
        <f t="shared" si="45"/>
        <v>1</v>
      </c>
      <c r="C75" s="590">
        <v>1</v>
      </c>
      <c r="D75" s="596"/>
      <c r="E75" s="596"/>
      <c r="F75" s="596">
        <v>1</v>
      </c>
      <c r="G75" s="585">
        <f t="shared" si="3"/>
        <v>1</v>
      </c>
      <c r="H75" s="591">
        <v>1</v>
      </c>
      <c r="I75" s="586">
        <f t="shared" si="5"/>
        <v>1</v>
      </c>
      <c r="J75" s="61">
        <f t="shared" si="46"/>
        <v>0</v>
      </c>
      <c r="K75" s="587">
        <f t="shared" si="6"/>
        <v>0</v>
      </c>
      <c r="L75" s="596"/>
      <c r="M75" s="596"/>
      <c r="N75" s="596"/>
      <c r="O75" s="596"/>
      <c r="P75" s="596"/>
      <c r="Q75" s="596"/>
      <c r="R75" s="596"/>
      <c r="S75" s="596"/>
      <c r="T75" s="94">
        <f t="shared" si="47"/>
        <v>1</v>
      </c>
      <c r="U75" s="586"/>
      <c r="V75" s="592"/>
    </row>
    <row r="76" spans="1:22" s="588" customFormat="1" ht="22.5" x14ac:dyDescent="0.2">
      <c r="A76" s="64" t="s">
        <v>127</v>
      </c>
      <c r="B76" s="589">
        <f t="shared" si="45"/>
        <v>1</v>
      </c>
      <c r="C76" s="590">
        <v>1</v>
      </c>
      <c r="D76" s="596"/>
      <c r="E76" s="596"/>
      <c r="F76" s="596">
        <v>1</v>
      </c>
      <c r="G76" s="585">
        <f t="shared" si="3"/>
        <v>1</v>
      </c>
      <c r="H76" s="591">
        <v>1</v>
      </c>
      <c r="I76" s="586">
        <f t="shared" si="5"/>
        <v>1</v>
      </c>
      <c r="J76" s="61">
        <f t="shared" si="46"/>
        <v>0</v>
      </c>
      <c r="K76" s="587">
        <f t="shared" si="6"/>
        <v>0</v>
      </c>
      <c r="L76" s="596"/>
      <c r="M76" s="596"/>
      <c r="N76" s="596"/>
      <c r="O76" s="596"/>
      <c r="P76" s="596"/>
      <c r="Q76" s="596"/>
      <c r="R76" s="596"/>
      <c r="S76" s="596"/>
      <c r="T76" s="94">
        <f t="shared" si="47"/>
        <v>1</v>
      </c>
      <c r="U76" s="586"/>
      <c r="V76" s="592"/>
    </row>
    <row r="77" spans="1:22" s="588" customFormat="1" ht="22.5" customHeight="1" x14ac:dyDescent="0.2">
      <c r="A77" s="64" t="s">
        <v>128</v>
      </c>
      <c r="B77" s="589">
        <f t="shared" si="45"/>
        <v>5</v>
      </c>
      <c r="C77" s="590">
        <v>4</v>
      </c>
      <c r="D77" s="596"/>
      <c r="E77" s="596">
        <v>1</v>
      </c>
      <c r="F77" s="596">
        <v>5</v>
      </c>
      <c r="G77" s="585">
        <f t="shared" ref="G77:G139" si="48">F77/B77</f>
        <v>1</v>
      </c>
      <c r="H77" s="591">
        <v>5</v>
      </c>
      <c r="I77" s="586">
        <f t="shared" ref="I77:I139" si="49">H77/F77</f>
        <v>1</v>
      </c>
      <c r="J77" s="61">
        <f t="shared" si="46"/>
        <v>0</v>
      </c>
      <c r="K77" s="587">
        <f t="shared" ref="K77:K139" si="50">J77/B77</f>
        <v>0</v>
      </c>
      <c r="L77" s="596"/>
      <c r="M77" s="596"/>
      <c r="N77" s="596"/>
      <c r="O77" s="596"/>
      <c r="P77" s="596"/>
      <c r="Q77" s="596"/>
      <c r="R77" s="596"/>
      <c r="S77" s="596"/>
      <c r="T77" s="94">
        <f t="shared" si="47"/>
        <v>5</v>
      </c>
      <c r="U77" s="586"/>
      <c r="V77" s="592"/>
    </row>
    <row r="78" spans="1:22" s="588" customFormat="1" x14ac:dyDescent="0.2">
      <c r="A78" s="64" t="s">
        <v>129</v>
      </c>
      <c r="B78" s="589">
        <f t="shared" si="45"/>
        <v>1</v>
      </c>
      <c r="C78" s="590">
        <v>1</v>
      </c>
      <c r="D78" s="596"/>
      <c r="E78" s="596"/>
      <c r="F78" s="596"/>
      <c r="G78" s="585"/>
      <c r="H78" s="591"/>
      <c r="I78" s="586"/>
      <c r="J78" s="61">
        <f t="shared" si="46"/>
        <v>1</v>
      </c>
      <c r="K78" s="594">
        <f t="shared" si="50"/>
        <v>1</v>
      </c>
      <c r="L78" s="596">
        <v>1</v>
      </c>
      <c r="M78" s="596"/>
      <c r="N78" s="596"/>
      <c r="O78" s="596"/>
      <c r="P78" s="596"/>
      <c r="Q78" s="596"/>
      <c r="R78" s="596"/>
      <c r="S78" s="596"/>
      <c r="T78" s="94">
        <f t="shared" si="47"/>
        <v>1</v>
      </c>
      <c r="U78" s="586"/>
      <c r="V78" s="592"/>
    </row>
    <row r="79" spans="1:22" s="588" customFormat="1" ht="22.5" x14ac:dyDescent="0.2">
      <c r="A79" s="64" t="s">
        <v>130</v>
      </c>
      <c r="B79" s="589">
        <f t="shared" si="45"/>
        <v>3</v>
      </c>
      <c r="C79" s="590">
        <v>3</v>
      </c>
      <c r="D79" s="596"/>
      <c r="E79" s="596"/>
      <c r="F79" s="596">
        <v>2</v>
      </c>
      <c r="G79" s="585">
        <f t="shared" si="48"/>
        <v>0.66666666666666663</v>
      </c>
      <c r="H79" s="591">
        <v>2</v>
      </c>
      <c r="I79" s="586">
        <f t="shared" si="49"/>
        <v>1</v>
      </c>
      <c r="J79" s="61">
        <f t="shared" si="46"/>
        <v>1</v>
      </c>
      <c r="K79" s="587">
        <f t="shared" si="50"/>
        <v>0.33333333333333331</v>
      </c>
      <c r="L79" s="596"/>
      <c r="M79" s="596"/>
      <c r="N79" s="596"/>
      <c r="O79" s="596"/>
      <c r="P79" s="596"/>
      <c r="Q79" s="596"/>
      <c r="R79" s="596">
        <v>1</v>
      </c>
      <c r="S79" s="596"/>
      <c r="T79" s="94">
        <f t="shared" si="47"/>
        <v>3</v>
      </c>
      <c r="U79" s="586"/>
      <c r="V79" s="592"/>
    </row>
    <row r="80" spans="1:22" s="588" customFormat="1" ht="15" customHeight="1" x14ac:dyDescent="0.2">
      <c r="A80" s="65" t="s">
        <v>131</v>
      </c>
      <c r="B80" s="37">
        <f>SUM(B81)</f>
        <v>4</v>
      </c>
      <c r="C80" s="37">
        <f>SUM(C81)</f>
        <v>4</v>
      </c>
      <c r="D80" s="37">
        <f t="shared" ref="D80:V80" si="51">SUM(D81)</f>
        <v>0</v>
      </c>
      <c r="E80" s="37">
        <f t="shared" si="51"/>
        <v>0</v>
      </c>
      <c r="F80" s="37">
        <f t="shared" si="51"/>
        <v>3</v>
      </c>
      <c r="G80" s="585">
        <f t="shared" si="48"/>
        <v>0.75</v>
      </c>
      <c r="H80" s="37">
        <f t="shared" si="51"/>
        <v>3</v>
      </c>
      <c r="I80" s="586">
        <f t="shared" si="49"/>
        <v>1</v>
      </c>
      <c r="J80" s="37">
        <f t="shared" si="51"/>
        <v>1</v>
      </c>
      <c r="K80" s="587">
        <f t="shared" si="50"/>
        <v>0.25</v>
      </c>
      <c r="L80" s="37">
        <f t="shared" si="51"/>
        <v>0</v>
      </c>
      <c r="M80" s="37">
        <f t="shared" si="51"/>
        <v>0</v>
      </c>
      <c r="N80" s="37">
        <f t="shared" si="51"/>
        <v>0</v>
      </c>
      <c r="O80" s="37">
        <f t="shared" si="51"/>
        <v>0</v>
      </c>
      <c r="P80" s="37">
        <f t="shared" si="51"/>
        <v>0</v>
      </c>
      <c r="Q80" s="37">
        <f t="shared" si="51"/>
        <v>0</v>
      </c>
      <c r="R80" s="37">
        <f t="shared" si="51"/>
        <v>0</v>
      </c>
      <c r="S80" s="37">
        <f t="shared" si="51"/>
        <v>1</v>
      </c>
      <c r="T80" s="37">
        <f t="shared" si="51"/>
        <v>4</v>
      </c>
      <c r="U80" s="37">
        <f t="shared" si="51"/>
        <v>0</v>
      </c>
      <c r="V80" s="37">
        <f t="shared" si="51"/>
        <v>0</v>
      </c>
    </row>
    <row r="81" spans="1:22" s="588" customFormat="1" ht="15" customHeight="1" x14ac:dyDescent="0.2">
      <c r="A81" s="64" t="s">
        <v>132</v>
      </c>
      <c r="B81" s="589">
        <f t="shared" ref="B81" si="52">C81+E81</f>
        <v>4</v>
      </c>
      <c r="C81" s="590">
        <v>4</v>
      </c>
      <c r="D81" s="62"/>
      <c r="E81" s="62"/>
      <c r="F81" s="63">
        <v>3</v>
      </c>
      <c r="G81" s="585">
        <f t="shared" si="48"/>
        <v>0.75</v>
      </c>
      <c r="H81" s="591">
        <v>3</v>
      </c>
      <c r="I81" s="586">
        <f t="shared" si="49"/>
        <v>1</v>
      </c>
      <c r="J81" s="61">
        <f>SUM(L81:S81)</f>
        <v>1</v>
      </c>
      <c r="K81" s="587">
        <f t="shared" si="50"/>
        <v>0.25</v>
      </c>
      <c r="L81" s="550"/>
      <c r="M81" s="550"/>
      <c r="N81" s="550"/>
      <c r="O81" s="550"/>
      <c r="P81" s="550"/>
      <c r="Q81" s="550"/>
      <c r="R81" s="550"/>
      <c r="S81" s="550">
        <v>1</v>
      </c>
      <c r="T81" s="94">
        <f>F81+J81</f>
        <v>4</v>
      </c>
      <c r="U81" s="586"/>
      <c r="V81" s="592"/>
    </row>
    <row r="82" spans="1:22" s="588" customFormat="1" ht="13.5" x14ac:dyDescent="0.2">
      <c r="A82" s="71" t="s">
        <v>134</v>
      </c>
      <c r="B82" s="37">
        <f>SUM(B83:B87)</f>
        <v>7</v>
      </c>
      <c r="C82" s="37">
        <f>SUM(C83:C87)</f>
        <v>7</v>
      </c>
      <c r="D82" s="37">
        <f t="shared" ref="D82:V82" si="53">SUM(D83:D87)</f>
        <v>0</v>
      </c>
      <c r="E82" s="37">
        <f t="shared" si="53"/>
        <v>0</v>
      </c>
      <c r="F82" s="37">
        <f t="shared" si="53"/>
        <v>4</v>
      </c>
      <c r="G82" s="585">
        <f t="shared" si="48"/>
        <v>0.5714285714285714</v>
      </c>
      <c r="H82" s="37">
        <f t="shared" si="53"/>
        <v>4</v>
      </c>
      <c r="I82" s="586">
        <f t="shared" si="49"/>
        <v>1</v>
      </c>
      <c r="J82" s="37">
        <f t="shared" si="53"/>
        <v>3</v>
      </c>
      <c r="K82" s="587">
        <f t="shared" si="50"/>
        <v>0.42857142857142855</v>
      </c>
      <c r="L82" s="37">
        <f t="shared" si="53"/>
        <v>0</v>
      </c>
      <c r="M82" s="37">
        <f t="shared" si="53"/>
        <v>0</v>
      </c>
      <c r="N82" s="37">
        <f t="shared" si="53"/>
        <v>0</v>
      </c>
      <c r="O82" s="37">
        <f t="shared" si="53"/>
        <v>0</v>
      </c>
      <c r="P82" s="37">
        <f t="shared" si="53"/>
        <v>0</v>
      </c>
      <c r="Q82" s="37">
        <f t="shared" si="53"/>
        <v>1</v>
      </c>
      <c r="R82" s="37">
        <f t="shared" si="53"/>
        <v>1</v>
      </c>
      <c r="S82" s="37">
        <f t="shared" si="53"/>
        <v>1</v>
      </c>
      <c r="T82" s="37">
        <f t="shared" si="53"/>
        <v>7</v>
      </c>
      <c r="U82" s="37">
        <f t="shared" si="53"/>
        <v>0</v>
      </c>
      <c r="V82" s="37">
        <f t="shared" si="53"/>
        <v>0</v>
      </c>
    </row>
    <row r="83" spans="1:22" s="588" customFormat="1" ht="22.5" x14ac:dyDescent="0.2">
      <c r="A83" s="70" t="s">
        <v>135</v>
      </c>
      <c r="B83" s="589">
        <f t="shared" ref="B83:B87" si="54">C83+E83</f>
        <v>1</v>
      </c>
      <c r="C83" s="590">
        <v>1</v>
      </c>
      <c r="D83" s="62"/>
      <c r="E83" s="62"/>
      <c r="F83" s="63"/>
      <c r="G83" s="585"/>
      <c r="H83" s="591"/>
      <c r="I83" s="586"/>
      <c r="J83" s="61">
        <f>SUM(L83:S83)</f>
        <v>1</v>
      </c>
      <c r="K83" s="594">
        <f t="shared" si="50"/>
        <v>1</v>
      </c>
      <c r="L83" s="550"/>
      <c r="M83" s="550"/>
      <c r="N83" s="550"/>
      <c r="O83" s="550"/>
      <c r="P83" s="550"/>
      <c r="Q83" s="550"/>
      <c r="R83" s="550">
        <v>1</v>
      </c>
      <c r="S83" s="550"/>
      <c r="T83" s="94">
        <f>F83+J83</f>
        <v>1</v>
      </c>
      <c r="U83" s="586"/>
      <c r="V83" s="592"/>
    </row>
    <row r="84" spans="1:22" s="588" customFormat="1" ht="22.5" x14ac:dyDescent="0.2">
      <c r="A84" s="70" t="s">
        <v>137</v>
      </c>
      <c r="B84" s="589">
        <f t="shared" si="54"/>
        <v>0</v>
      </c>
      <c r="C84" s="590">
        <v>0</v>
      </c>
      <c r="D84" s="62"/>
      <c r="E84" s="62"/>
      <c r="F84" s="63"/>
      <c r="G84" s="585"/>
      <c r="H84" s="591"/>
      <c r="I84" s="586"/>
      <c r="J84" s="61">
        <f>SUM(L84:S84)</f>
        <v>0</v>
      </c>
      <c r="K84" s="587">
        <v>0</v>
      </c>
      <c r="L84" s="550"/>
      <c r="M84" s="550"/>
      <c r="N84" s="550"/>
      <c r="O84" s="550"/>
      <c r="P84" s="550"/>
      <c r="Q84" s="550"/>
      <c r="R84" s="550"/>
      <c r="S84" s="550"/>
      <c r="T84" s="94">
        <f>F84+J84</f>
        <v>0</v>
      </c>
      <c r="U84" s="586"/>
      <c r="V84" s="592"/>
    </row>
    <row r="85" spans="1:22" s="588" customFormat="1" ht="45" x14ac:dyDescent="0.2">
      <c r="A85" s="64" t="s">
        <v>138</v>
      </c>
      <c r="B85" s="589">
        <f t="shared" si="54"/>
        <v>3</v>
      </c>
      <c r="C85" s="590">
        <v>3</v>
      </c>
      <c r="D85" s="62"/>
      <c r="E85" s="62"/>
      <c r="F85" s="63">
        <v>3</v>
      </c>
      <c r="G85" s="585">
        <f t="shared" si="48"/>
        <v>1</v>
      </c>
      <c r="H85" s="591">
        <v>3</v>
      </c>
      <c r="I85" s="586">
        <f t="shared" si="49"/>
        <v>1</v>
      </c>
      <c r="J85" s="61">
        <f>SUM(L85:S85)</f>
        <v>0</v>
      </c>
      <c r="K85" s="587">
        <f t="shared" si="50"/>
        <v>0</v>
      </c>
      <c r="L85" s="550"/>
      <c r="M85" s="550"/>
      <c r="N85" s="550"/>
      <c r="O85" s="550"/>
      <c r="P85" s="550"/>
      <c r="Q85" s="550"/>
      <c r="R85" s="550"/>
      <c r="S85" s="550"/>
      <c r="T85" s="94">
        <f>F85+J85</f>
        <v>3</v>
      </c>
      <c r="U85" s="586"/>
      <c r="V85" s="592"/>
    </row>
    <row r="86" spans="1:22" s="588" customFormat="1" ht="22.5" x14ac:dyDescent="0.2">
      <c r="A86" s="64" t="s">
        <v>139</v>
      </c>
      <c r="B86" s="589">
        <f t="shared" si="54"/>
        <v>1</v>
      </c>
      <c r="C86" s="590">
        <v>1</v>
      </c>
      <c r="D86" s="62"/>
      <c r="E86" s="62"/>
      <c r="F86" s="63">
        <v>1</v>
      </c>
      <c r="G86" s="585">
        <f t="shared" si="48"/>
        <v>1</v>
      </c>
      <c r="H86" s="591">
        <v>1</v>
      </c>
      <c r="I86" s="586">
        <f t="shared" si="49"/>
        <v>1</v>
      </c>
      <c r="J86" s="61">
        <f>SUM(L86:S86)</f>
        <v>0</v>
      </c>
      <c r="K86" s="587">
        <f t="shared" si="50"/>
        <v>0</v>
      </c>
      <c r="L86" s="550"/>
      <c r="M86" s="550"/>
      <c r="N86" s="550"/>
      <c r="O86" s="550"/>
      <c r="P86" s="550"/>
      <c r="Q86" s="550"/>
      <c r="R86" s="550"/>
      <c r="S86" s="550"/>
      <c r="T86" s="94">
        <f>F86+J86</f>
        <v>1</v>
      </c>
      <c r="U86" s="586"/>
      <c r="V86" s="592"/>
    </row>
    <row r="87" spans="1:22" s="588" customFormat="1" x14ac:dyDescent="0.2">
      <c r="A87" s="64" t="s">
        <v>140</v>
      </c>
      <c r="B87" s="589">
        <f t="shared" si="54"/>
        <v>2</v>
      </c>
      <c r="C87" s="590">
        <v>2</v>
      </c>
      <c r="D87" s="62"/>
      <c r="E87" s="62"/>
      <c r="F87" s="63"/>
      <c r="G87" s="585"/>
      <c r="H87" s="591"/>
      <c r="I87" s="586"/>
      <c r="J87" s="61">
        <f>SUM(L87:S87)</f>
        <v>2</v>
      </c>
      <c r="K87" s="594">
        <f t="shared" si="50"/>
        <v>1</v>
      </c>
      <c r="L87" s="550"/>
      <c r="M87" s="550"/>
      <c r="N87" s="550"/>
      <c r="O87" s="550"/>
      <c r="P87" s="550"/>
      <c r="Q87" s="550">
        <v>1</v>
      </c>
      <c r="R87" s="550"/>
      <c r="S87" s="550">
        <v>1</v>
      </c>
      <c r="T87" s="94">
        <f>F87+J87</f>
        <v>2</v>
      </c>
      <c r="U87" s="586"/>
      <c r="V87" s="592"/>
    </row>
    <row r="88" spans="1:22" s="588" customFormat="1" ht="13.5" x14ac:dyDescent="0.2">
      <c r="A88" s="71" t="s">
        <v>141</v>
      </c>
      <c r="B88" s="37">
        <f>SUM(B89:B91)</f>
        <v>7</v>
      </c>
      <c r="C88" s="37">
        <f>SUM(C89:C91)</f>
        <v>7</v>
      </c>
      <c r="D88" s="37">
        <f t="shared" ref="D88:J88" si="55">SUM(D89:D91)</f>
        <v>0</v>
      </c>
      <c r="E88" s="37">
        <f t="shared" si="55"/>
        <v>0</v>
      </c>
      <c r="F88" s="37">
        <f t="shared" si="55"/>
        <v>2</v>
      </c>
      <c r="G88" s="585">
        <f t="shared" si="48"/>
        <v>0.2857142857142857</v>
      </c>
      <c r="H88" s="37">
        <f t="shared" si="55"/>
        <v>2</v>
      </c>
      <c r="I88" s="586">
        <f t="shared" si="49"/>
        <v>1</v>
      </c>
      <c r="J88" s="37">
        <f t="shared" si="55"/>
        <v>5</v>
      </c>
      <c r="K88" s="587">
        <f t="shared" si="50"/>
        <v>0.7142857142857143</v>
      </c>
      <c r="L88" s="37">
        <f t="shared" ref="L88:V88" si="56">SUM(L89:L91)</f>
        <v>0</v>
      </c>
      <c r="M88" s="37">
        <f t="shared" si="56"/>
        <v>0</v>
      </c>
      <c r="N88" s="37">
        <f t="shared" si="56"/>
        <v>0</v>
      </c>
      <c r="O88" s="37">
        <f t="shared" si="56"/>
        <v>0</v>
      </c>
      <c r="P88" s="37">
        <f t="shared" si="56"/>
        <v>0</v>
      </c>
      <c r="Q88" s="37">
        <f t="shared" si="56"/>
        <v>3</v>
      </c>
      <c r="R88" s="37">
        <f t="shared" si="56"/>
        <v>2</v>
      </c>
      <c r="S88" s="37">
        <f t="shared" si="56"/>
        <v>0</v>
      </c>
      <c r="T88" s="37">
        <f t="shared" si="56"/>
        <v>7</v>
      </c>
      <c r="U88" s="37">
        <f t="shared" si="56"/>
        <v>0</v>
      </c>
      <c r="V88" s="37">
        <f t="shared" si="56"/>
        <v>0</v>
      </c>
    </row>
    <row r="89" spans="1:22" s="588" customFormat="1" x14ac:dyDescent="0.2">
      <c r="A89" s="70" t="s">
        <v>142</v>
      </c>
      <c r="B89" s="589">
        <f t="shared" ref="B89:B91" si="57">C89+E89</f>
        <v>4</v>
      </c>
      <c r="C89" s="590">
        <v>4</v>
      </c>
      <c r="D89" s="62"/>
      <c r="E89" s="62"/>
      <c r="F89" s="63"/>
      <c r="G89" s="585"/>
      <c r="H89" s="591"/>
      <c r="I89" s="586"/>
      <c r="J89" s="61">
        <f>SUM(L89:S89)</f>
        <v>4</v>
      </c>
      <c r="K89" s="594">
        <f t="shared" si="50"/>
        <v>1</v>
      </c>
      <c r="L89" s="550"/>
      <c r="M89" s="550"/>
      <c r="N89" s="550"/>
      <c r="O89" s="550"/>
      <c r="P89" s="550"/>
      <c r="Q89" s="550">
        <v>3</v>
      </c>
      <c r="R89" s="550">
        <v>1</v>
      </c>
      <c r="S89" s="550"/>
      <c r="T89" s="94">
        <f>F89+J89</f>
        <v>4</v>
      </c>
      <c r="U89" s="586"/>
      <c r="V89" s="592"/>
    </row>
    <row r="90" spans="1:22" s="588" customFormat="1" x14ac:dyDescent="0.2">
      <c r="A90" s="70" t="s">
        <v>144</v>
      </c>
      <c r="B90" s="589">
        <f t="shared" si="57"/>
        <v>1</v>
      </c>
      <c r="C90" s="590">
        <v>1</v>
      </c>
      <c r="D90" s="62"/>
      <c r="E90" s="62"/>
      <c r="F90" s="63"/>
      <c r="G90" s="585"/>
      <c r="H90" s="591"/>
      <c r="I90" s="586"/>
      <c r="J90" s="61">
        <f>SUM(L90:S90)</f>
        <v>1</v>
      </c>
      <c r="K90" s="594">
        <f t="shared" si="50"/>
        <v>1</v>
      </c>
      <c r="L90" s="550"/>
      <c r="M90" s="550"/>
      <c r="N90" s="550"/>
      <c r="O90" s="550"/>
      <c r="P90" s="550"/>
      <c r="Q90" s="550"/>
      <c r="R90" s="550">
        <v>1</v>
      </c>
      <c r="S90" s="550"/>
      <c r="T90" s="94">
        <f>F90+J90</f>
        <v>1</v>
      </c>
      <c r="U90" s="586"/>
      <c r="V90" s="592"/>
    </row>
    <row r="91" spans="1:22" s="588" customFormat="1" x14ac:dyDescent="0.2">
      <c r="A91" s="70" t="s">
        <v>145</v>
      </c>
      <c r="B91" s="589">
        <f t="shared" si="57"/>
        <v>2</v>
      </c>
      <c r="C91" s="590">
        <v>2</v>
      </c>
      <c r="D91" s="62"/>
      <c r="E91" s="62"/>
      <c r="F91" s="63">
        <v>2</v>
      </c>
      <c r="G91" s="585">
        <f t="shared" si="48"/>
        <v>1</v>
      </c>
      <c r="H91" s="591">
        <v>2</v>
      </c>
      <c r="I91" s="586">
        <f t="shared" si="49"/>
        <v>1</v>
      </c>
      <c r="J91" s="61">
        <f>SUM(L91:S91)</f>
        <v>0</v>
      </c>
      <c r="K91" s="587">
        <f t="shared" si="50"/>
        <v>0</v>
      </c>
      <c r="L91" s="550"/>
      <c r="M91" s="550"/>
      <c r="N91" s="550"/>
      <c r="O91" s="550"/>
      <c r="P91" s="550"/>
      <c r="Q91" s="550"/>
      <c r="R91" s="550"/>
      <c r="S91" s="550"/>
      <c r="T91" s="94">
        <f>F91+J91</f>
        <v>2</v>
      </c>
      <c r="U91" s="586"/>
      <c r="V91" s="592"/>
    </row>
    <row r="92" spans="1:22" s="588" customFormat="1" ht="13.5" x14ac:dyDescent="0.2">
      <c r="A92" s="71" t="s">
        <v>146</v>
      </c>
      <c r="B92" s="37">
        <f>SUM(B93:B95)</f>
        <v>11</v>
      </c>
      <c r="C92" s="37">
        <f>SUM(C93:C95)</f>
        <v>11</v>
      </c>
      <c r="D92" s="37">
        <f t="shared" ref="D92:V92" si="58">SUM(D93:D95)</f>
        <v>0</v>
      </c>
      <c r="E92" s="37">
        <f t="shared" si="58"/>
        <v>0</v>
      </c>
      <c r="F92" s="37">
        <f t="shared" si="58"/>
        <v>11</v>
      </c>
      <c r="G92" s="585">
        <f t="shared" si="48"/>
        <v>1</v>
      </c>
      <c r="H92" s="37">
        <f t="shared" si="58"/>
        <v>11</v>
      </c>
      <c r="I92" s="586">
        <f t="shared" si="49"/>
        <v>1</v>
      </c>
      <c r="J92" s="37">
        <f t="shared" si="58"/>
        <v>0</v>
      </c>
      <c r="K92" s="587">
        <f t="shared" si="50"/>
        <v>0</v>
      </c>
      <c r="L92" s="37">
        <f t="shared" si="58"/>
        <v>0</v>
      </c>
      <c r="M92" s="37">
        <f t="shared" si="58"/>
        <v>0</v>
      </c>
      <c r="N92" s="37">
        <f t="shared" si="58"/>
        <v>0</v>
      </c>
      <c r="O92" s="37">
        <f t="shared" si="58"/>
        <v>0</v>
      </c>
      <c r="P92" s="37">
        <f t="shared" si="58"/>
        <v>0</v>
      </c>
      <c r="Q92" s="37">
        <f t="shared" si="58"/>
        <v>0</v>
      </c>
      <c r="R92" s="37">
        <f t="shared" si="58"/>
        <v>0</v>
      </c>
      <c r="S92" s="37">
        <f t="shared" si="58"/>
        <v>0</v>
      </c>
      <c r="T92" s="37">
        <f t="shared" si="58"/>
        <v>11</v>
      </c>
      <c r="U92" s="37">
        <f t="shared" si="58"/>
        <v>0</v>
      </c>
      <c r="V92" s="37">
        <f t="shared" si="58"/>
        <v>0</v>
      </c>
    </row>
    <row r="93" spans="1:22" s="588" customFormat="1" x14ac:dyDescent="0.2">
      <c r="A93" s="70" t="s">
        <v>147</v>
      </c>
      <c r="B93" s="589">
        <f t="shared" ref="B93:B95" si="59">C93+E93</f>
        <v>9</v>
      </c>
      <c r="C93" s="590">
        <v>9</v>
      </c>
      <c r="D93" s="62"/>
      <c r="E93" s="62"/>
      <c r="F93" s="78">
        <v>9</v>
      </c>
      <c r="G93" s="585">
        <f t="shared" si="48"/>
        <v>1</v>
      </c>
      <c r="H93" s="591">
        <v>9</v>
      </c>
      <c r="I93" s="586">
        <f t="shared" si="49"/>
        <v>1</v>
      </c>
      <c r="J93" s="61">
        <f>SUM(L93:S93)</f>
        <v>0</v>
      </c>
      <c r="K93" s="587">
        <f t="shared" si="50"/>
        <v>0</v>
      </c>
      <c r="L93" s="550"/>
      <c r="M93" s="550"/>
      <c r="N93" s="550"/>
      <c r="O93" s="550"/>
      <c r="P93" s="550"/>
      <c r="Q93" s="550"/>
      <c r="R93" s="550"/>
      <c r="S93" s="550"/>
      <c r="T93" s="94">
        <f>F93+J93</f>
        <v>9</v>
      </c>
      <c r="U93" s="586"/>
      <c r="V93" s="592"/>
    </row>
    <row r="94" spans="1:22" s="588" customFormat="1" x14ac:dyDescent="0.2">
      <c r="A94" s="70" t="s">
        <v>149</v>
      </c>
      <c r="B94" s="589">
        <f t="shared" si="59"/>
        <v>2</v>
      </c>
      <c r="C94" s="590">
        <v>2</v>
      </c>
      <c r="D94" s="62"/>
      <c r="E94" s="62"/>
      <c r="F94" s="78">
        <v>2</v>
      </c>
      <c r="G94" s="585">
        <f t="shared" si="48"/>
        <v>1</v>
      </c>
      <c r="H94" s="591">
        <v>2</v>
      </c>
      <c r="I94" s="586">
        <f t="shared" si="49"/>
        <v>1</v>
      </c>
      <c r="J94" s="61">
        <f>SUM(L94:S94)</f>
        <v>0</v>
      </c>
      <c r="K94" s="587">
        <f t="shared" si="50"/>
        <v>0</v>
      </c>
      <c r="L94" s="550"/>
      <c r="M94" s="550"/>
      <c r="N94" s="550"/>
      <c r="O94" s="550"/>
      <c r="P94" s="550"/>
      <c r="Q94" s="550"/>
      <c r="R94" s="550"/>
      <c r="S94" s="550"/>
      <c r="T94" s="94">
        <f>F94+J94</f>
        <v>2</v>
      </c>
      <c r="U94" s="586"/>
      <c r="V94" s="592"/>
    </row>
    <row r="95" spans="1:22" s="588" customFormat="1" x14ac:dyDescent="0.2">
      <c r="A95" s="70" t="s">
        <v>151</v>
      </c>
      <c r="B95" s="589">
        <f t="shared" si="59"/>
        <v>0</v>
      </c>
      <c r="C95" s="590">
        <v>0</v>
      </c>
      <c r="D95" s="62"/>
      <c r="E95" s="62"/>
      <c r="F95" s="78"/>
      <c r="G95" s="585"/>
      <c r="H95" s="591"/>
      <c r="I95" s="586"/>
      <c r="J95" s="61">
        <f>SUM(L95:S95)</f>
        <v>0</v>
      </c>
      <c r="K95" s="587">
        <v>0</v>
      </c>
      <c r="L95" s="550"/>
      <c r="M95" s="550"/>
      <c r="N95" s="550"/>
      <c r="O95" s="550"/>
      <c r="P95" s="550"/>
      <c r="Q95" s="550"/>
      <c r="R95" s="550"/>
      <c r="S95" s="550"/>
      <c r="T95" s="94">
        <f>F95+J95</f>
        <v>0</v>
      </c>
      <c r="U95" s="586"/>
      <c r="V95" s="592"/>
    </row>
    <row r="96" spans="1:22" s="588" customFormat="1" ht="13.5" x14ac:dyDescent="0.2">
      <c r="A96" s="71" t="s">
        <v>152</v>
      </c>
      <c r="B96" s="37">
        <f>SUM(B97:B105)</f>
        <v>26</v>
      </c>
      <c r="C96" s="37">
        <f>SUM(C97:C105)</f>
        <v>25</v>
      </c>
      <c r="D96" s="37">
        <f t="shared" ref="D96:V96" si="60">SUM(D97:D105)</f>
        <v>0</v>
      </c>
      <c r="E96" s="37">
        <f>E97+E98+E99+E100+E101+E102+E103+E104+E105</f>
        <v>1</v>
      </c>
      <c r="F96" s="37">
        <f t="shared" si="60"/>
        <v>20</v>
      </c>
      <c r="G96" s="585">
        <f t="shared" si="48"/>
        <v>0.76923076923076927</v>
      </c>
      <c r="H96" s="37">
        <f t="shared" si="60"/>
        <v>20</v>
      </c>
      <c r="I96" s="586">
        <f t="shared" si="49"/>
        <v>1</v>
      </c>
      <c r="J96" s="37">
        <f t="shared" si="60"/>
        <v>6</v>
      </c>
      <c r="K96" s="587">
        <f t="shared" si="50"/>
        <v>0.23076923076923078</v>
      </c>
      <c r="L96" s="37">
        <f t="shared" si="60"/>
        <v>0</v>
      </c>
      <c r="M96" s="37">
        <f t="shared" si="60"/>
        <v>2</v>
      </c>
      <c r="N96" s="37">
        <f t="shared" si="60"/>
        <v>0</v>
      </c>
      <c r="O96" s="37">
        <f t="shared" si="60"/>
        <v>0</v>
      </c>
      <c r="P96" s="37">
        <f t="shared" si="60"/>
        <v>0</v>
      </c>
      <c r="Q96" s="37">
        <f t="shared" si="60"/>
        <v>4</v>
      </c>
      <c r="R96" s="37">
        <f t="shared" si="60"/>
        <v>0</v>
      </c>
      <c r="S96" s="37">
        <f t="shared" si="60"/>
        <v>0</v>
      </c>
      <c r="T96" s="37">
        <f t="shared" si="60"/>
        <v>26</v>
      </c>
      <c r="U96" s="37">
        <f t="shared" si="60"/>
        <v>0</v>
      </c>
      <c r="V96" s="37">
        <f t="shared" si="60"/>
        <v>0</v>
      </c>
    </row>
    <row r="97" spans="1:22" s="588" customFormat="1" ht="22.5" x14ac:dyDescent="0.2">
      <c r="A97" s="64" t="s">
        <v>72</v>
      </c>
      <c r="B97" s="589">
        <f t="shared" ref="B97:B105" si="61">C97+E97</f>
        <v>3</v>
      </c>
      <c r="C97" s="590">
        <v>2</v>
      </c>
      <c r="D97" s="62"/>
      <c r="E97" s="62" t="s">
        <v>38</v>
      </c>
      <c r="F97" s="63">
        <v>1</v>
      </c>
      <c r="G97" s="585">
        <f t="shared" si="48"/>
        <v>0.33333333333333331</v>
      </c>
      <c r="H97" s="591">
        <v>1</v>
      </c>
      <c r="I97" s="586">
        <f t="shared" si="49"/>
        <v>1</v>
      </c>
      <c r="J97" s="61">
        <f t="shared" ref="J97:J105" si="62">SUM(L97:S97)</f>
        <v>2</v>
      </c>
      <c r="K97" s="587">
        <f t="shared" si="50"/>
        <v>0.66666666666666663</v>
      </c>
      <c r="L97" s="550"/>
      <c r="M97" s="550"/>
      <c r="N97" s="550"/>
      <c r="O97" s="550"/>
      <c r="P97" s="550"/>
      <c r="Q97" s="550">
        <v>2</v>
      </c>
      <c r="R97" s="550"/>
      <c r="S97" s="550"/>
      <c r="T97" s="94">
        <f t="shared" ref="T97:T105" si="63">F97+J97</f>
        <v>3</v>
      </c>
      <c r="U97" s="586"/>
      <c r="V97" s="592"/>
    </row>
    <row r="98" spans="1:22" s="588" customFormat="1" ht="22.5" x14ac:dyDescent="0.2">
      <c r="A98" s="64" t="s">
        <v>153</v>
      </c>
      <c r="B98" s="589">
        <f t="shared" si="61"/>
        <v>4</v>
      </c>
      <c r="C98" s="590">
        <v>4</v>
      </c>
      <c r="D98" s="62"/>
      <c r="E98" s="62"/>
      <c r="F98" s="63">
        <v>3</v>
      </c>
      <c r="G98" s="585">
        <f t="shared" si="48"/>
        <v>0.75</v>
      </c>
      <c r="H98" s="591">
        <v>3</v>
      </c>
      <c r="I98" s="586">
        <f t="shared" si="49"/>
        <v>1</v>
      </c>
      <c r="J98" s="61">
        <f t="shared" si="62"/>
        <v>1</v>
      </c>
      <c r="K98" s="587">
        <f t="shared" si="50"/>
        <v>0.25</v>
      </c>
      <c r="L98" s="550"/>
      <c r="M98" s="550">
        <v>1</v>
      </c>
      <c r="N98" s="550"/>
      <c r="O98" s="550"/>
      <c r="P98" s="550"/>
      <c r="Q98" s="550"/>
      <c r="R98" s="550"/>
      <c r="S98" s="550"/>
      <c r="T98" s="94">
        <f t="shared" si="63"/>
        <v>4</v>
      </c>
      <c r="U98" s="586"/>
      <c r="V98" s="592"/>
    </row>
    <row r="99" spans="1:22" s="588" customFormat="1" ht="22.5" x14ac:dyDescent="0.2">
      <c r="A99" s="64" t="s">
        <v>154</v>
      </c>
      <c r="B99" s="589">
        <f t="shared" si="61"/>
        <v>3</v>
      </c>
      <c r="C99" s="590">
        <v>3</v>
      </c>
      <c r="D99" s="62"/>
      <c r="E99" s="62"/>
      <c r="F99" s="63">
        <v>3</v>
      </c>
      <c r="G99" s="585">
        <f t="shared" si="48"/>
        <v>1</v>
      </c>
      <c r="H99" s="591">
        <v>3</v>
      </c>
      <c r="I99" s="586">
        <f t="shared" si="49"/>
        <v>1</v>
      </c>
      <c r="J99" s="61">
        <f t="shared" si="62"/>
        <v>0</v>
      </c>
      <c r="K99" s="587">
        <f t="shared" si="50"/>
        <v>0</v>
      </c>
      <c r="L99" s="550"/>
      <c r="M99" s="550"/>
      <c r="N99" s="550"/>
      <c r="O99" s="550"/>
      <c r="P99" s="550"/>
      <c r="Q99" s="550"/>
      <c r="R99" s="550"/>
      <c r="S99" s="550"/>
      <c r="T99" s="94">
        <f t="shared" si="63"/>
        <v>3</v>
      </c>
      <c r="U99" s="586"/>
      <c r="V99" s="592"/>
    </row>
    <row r="100" spans="1:22" s="588" customFormat="1" ht="22.5" x14ac:dyDescent="0.2">
      <c r="A100" s="64" t="s">
        <v>155</v>
      </c>
      <c r="B100" s="589">
        <f t="shared" si="61"/>
        <v>2</v>
      </c>
      <c r="C100" s="590">
        <v>2</v>
      </c>
      <c r="D100" s="62"/>
      <c r="E100" s="62"/>
      <c r="F100" s="63">
        <v>2</v>
      </c>
      <c r="G100" s="585">
        <f t="shared" si="48"/>
        <v>1</v>
      </c>
      <c r="H100" s="591">
        <v>2</v>
      </c>
      <c r="I100" s="586">
        <f t="shared" si="49"/>
        <v>1</v>
      </c>
      <c r="J100" s="61">
        <f t="shared" si="62"/>
        <v>0</v>
      </c>
      <c r="K100" s="587">
        <f t="shared" si="50"/>
        <v>0</v>
      </c>
      <c r="L100" s="550"/>
      <c r="M100" s="550"/>
      <c r="N100" s="550"/>
      <c r="O100" s="550"/>
      <c r="P100" s="550"/>
      <c r="Q100" s="550"/>
      <c r="R100" s="550"/>
      <c r="S100" s="550"/>
      <c r="T100" s="94">
        <f t="shared" si="63"/>
        <v>2</v>
      </c>
      <c r="U100" s="586"/>
      <c r="V100" s="592"/>
    </row>
    <row r="101" spans="1:22" s="588" customFormat="1" ht="22.5" x14ac:dyDescent="0.2">
      <c r="A101" s="64" t="s">
        <v>156</v>
      </c>
      <c r="B101" s="589">
        <f t="shared" si="61"/>
        <v>0</v>
      </c>
      <c r="C101" s="590">
        <v>0</v>
      </c>
      <c r="D101" s="62"/>
      <c r="E101" s="62"/>
      <c r="F101" s="63"/>
      <c r="G101" s="585"/>
      <c r="H101" s="591"/>
      <c r="I101" s="586"/>
      <c r="J101" s="61">
        <f t="shared" si="62"/>
        <v>0</v>
      </c>
      <c r="K101" s="587">
        <v>0</v>
      </c>
      <c r="L101" s="550"/>
      <c r="M101" s="550"/>
      <c r="N101" s="550"/>
      <c r="O101" s="550"/>
      <c r="P101" s="550"/>
      <c r="Q101" s="550"/>
      <c r="R101" s="550"/>
      <c r="S101" s="550"/>
      <c r="T101" s="94">
        <f t="shared" si="63"/>
        <v>0</v>
      </c>
      <c r="U101" s="586"/>
      <c r="V101" s="592"/>
    </row>
    <row r="102" spans="1:22" s="588" customFormat="1" ht="22.5" x14ac:dyDescent="0.2">
      <c r="A102" s="64" t="s">
        <v>157</v>
      </c>
      <c r="B102" s="589">
        <f t="shared" si="61"/>
        <v>7</v>
      </c>
      <c r="C102" s="590">
        <v>7</v>
      </c>
      <c r="D102" s="62"/>
      <c r="E102" s="62"/>
      <c r="F102" s="63">
        <v>4</v>
      </c>
      <c r="G102" s="585">
        <f t="shared" si="48"/>
        <v>0.5714285714285714</v>
      </c>
      <c r="H102" s="591">
        <v>4</v>
      </c>
      <c r="I102" s="586">
        <f t="shared" si="49"/>
        <v>1</v>
      </c>
      <c r="J102" s="61">
        <f t="shared" si="62"/>
        <v>3</v>
      </c>
      <c r="K102" s="587">
        <f t="shared" si="50"/>
        <v>0.42857142857142855</v>
      </c>
      <c r="L102" s="550"/>
      <c r="M102" s="550">
        <v>1</v>
      </c>
      <c r="N102" s="550"/>
      <c r="O102" s="550"/>
      <c r="P102" s="550"/>
      <c r="Q102" s="550">
        <v>2</v>
      </c>
      <c r="R102" s="550"/>
      <c r="S102" s="550"/>
      <c r="T102" s="94">
        <f t="shared" si="63"/>
        <v>7</v>
      </c>
      <c r="U102" s="586"/>
      <c r="V102" s="592"/>
    </row>
    <row r="103" spans="1:22" s="588" customFormat="1" x14ac:dyDescent="0.2">
      <c r="A103" s="64" t="s">
        <v>158</v>
      </c>
      <c r="B103" s="589">
        <f t="shared" si="61"/>
        <v>5</v>
      </c>
      <c r="C103" s="590">
        <v>5</v>
      </c>
      <c r="D103" s="62"/>
      <c r="E103" s="62"/>
      <c r="F103" s="63">
        <v>5</v>
      </c>
      <c r="G103" s="585">
        <f t="shared" si="48"/>
        <v>1</v>
      </c>
      <c r="H103" s="591">
        <v>5</v>
      </c>
      <c r="I103" s="586">
        <f t="shared" si="49"/>
        <v>1</v>
      </c>
      <c r="J103" s="61">
        <f t="shared" si="62"/>
        <v>0</v>
      </c>
      <c r="K103" s="587">
        <f t="shared" si="50"/>
        <v>0</v>
      </c>
      <c r="L103" s="550"/>
      <c r="M103" s="550"/>
      <c r="N103" s="550"/>
      <c r="O103" s="550"/>
      <c r="P103" s="550"/>
      <c r="Q103" s="550"/>
      <c r="R103" s="550"/>
      <c r="S103" s="550"/>
      <c r="T103" s="94">
        <f t="shared" si="63"/>
        <v>5</v>
      </c>
      <c r="U103" s="586"/>
      <c r="V103" s="592"/>
    </row>
    <row r="104" spans="1:22" s="588" customFormat="1" x14ac:dyDescent="0.2">
      <c r="A104" s="64" t="s">
        <v>159</v>
      </c>
      <c r="B104" s="589">
        <f t="shared" si="61"/>
        <v>1</v>
      </c>
      <c r="C104" s="590">
        <v>1</v>
      </c>
      <c r="D104" s="62"/>
      <c r="E104" s="62"/>
      <c r="F104" s="63">
        <v>1</v>
      </c>
      <c r="G104" s="585">
        <f t="shared" si="48"/>
        <v>1</v>
      </c>
      <c r="H104" s="591">
        <v>1</v>
      </c>
      <c r="I104" s="586">
        <f t="shared" si="49"/>
        <v>1</v>
      </c>
      <c r="J104" s="61">
        <f t="shared" si="62"/>
        <v>0</v>
      </c>
      <c r="K104" s="587">
        <f t="shared" si="50"/>
        <v>0</v>
      </c>
      <c r="L104" s="550"/>
      <c r="M104" s="550"/>
      <c r="N104" s="550"/>
      <c r="O104" s="550"/>
      <c r="P104" s="550"/>
      <c r="Q104" s="550"/>
      <c r="R104" s="550"/>
      <c r="S104" s="550"/>
      <c r="T104" s="94">
        <f t="shared" si="63"/>
        <v>1</v>
      </c>
      <c r="U104" s="586"/>
      <c r="V104" s="592"/>
    </row>
    <row r="105" spans="1:22" s="588" customFormat="1" ht="22.5" x14ac:dyDescent="0.2">
      <c r="A105" s="64" t="s">
        <v>160</v>
      </c>
      <c r="B105" s="589">
        <f t="shared" si="61"/>
        <v>1</v>
      </c>
      <c r="C105" s="590">
        <v>1</v>
      </c>
      <c r="D105" s="62"/>
      <c r="E105" s="62"/>
      <c r="F105" s="63">
        <v>1</v>
      </c>
      <c r="G105" s="585">
        <f t="shared" si="48"/>
        <v>1</v>
      </c>
      <c r="H105" s="591">
        <v>1</v>
      </c>
      <c r="I105" s="586">
        <f t="shared" si="49"/>
        <v>1</v>
      </c>
      <c r="J105" s="61">
        <f t="shared" si="62"/>
        <v>0</v>
      </c>
      <c r="K105" s="587">
        <f t="shared" si="50"/>
        <v>0</v>
      </c>
      <c r="L105" s="550"/>
      <c r="M105" s="550"/>
      <c r="N105" s="550"/>
      <c r="O105" s="550"/>
      <c r="P105" s="550"/>
      <c r="Q105" s="550"/>
      <c r="R105" s="550"/>
      <c r="S105" s="550"/>
      <c r="T105" s="94">
        <f t="shared" si="63"/>
        <v>1</v>
      </c>
      <c r="U105" s="586"/>
      <c r="V105" s="592"/>
    </row>
    <row r="106" spans="1:22" s="588" customFormat="1" x14ac:dyDescent="0.2">
      <c r="A106" s="79" t="s">
        <v>161</v>
      </c>
      <c r="B106" s="33">
        <f t="shared" ref="B106:J106" si="64">SUM(B107:B110)</f>
        <v>4</v>
      </c>
      <c r="C106" s="33">
        <f>SUM(C107:C110)</f>
        <v>4</v>
      </c>
      <c r="D106" s="33">
        <f t="shared" si="64"/>
        <v>0</v>
      </c>
      <c r="E106" s="33">
        <f t="shared" si="64"/>
        <v>0</v>
      </c>
      <c r="F106" s="33">
        <f t="shared" si="64"/>
        <v>4</v>
      </c>
      <c r="G106" s="585">
        <f t="shared" si="48"/>
        <v>1</v>
      </c>
      <c r="H106" s="33">
        <f t="shared" si="64"/>
        <v>4</v>
      </c>
      <c r="I106" s="586">
        <f t="shared" si="49"/>
        <v>1</v>
      </c>
      <c r="J106" s="33">
        <f t="shared" si="64"/>
        <v>0</v>
      </c>
      <c r="K106" s="587">
        <f t="shared" si="50"/>
        <v>0</v>
      </c>
      <c r="L106" s="33">
        <f t="shared" ref="L106:V106" si="65">SUM(L107:L110)</f>
        <v>0</v>
      </c>
      <c r="M106" s="33">
        <f t="shared" si="65"/>
        <v>0</v>
      </c>
      <c r="N106" s="33">
        <f t="shared" si="65"/>
        <v>0</v>
      </c>
      <c r="O106" s="33">
        <f t="shared" si="65"/>
        <v>0</v>
      </c>
      <c r="P106" s="33">
        <f t="shared" si="65"/>
        <v>0</v>
      </c>
      <c r="Q106" s="33">
        <f t="shared" si="65"/>
        <v>0</v>
      </c>
      <c r="R106" s="33">
        <f t="shared" si="65"/>
        <v>0</v>
      </c>
      <c r="S106" s="33">
        <f t="shared" si="65"/>
        <v>0</v>
      </c>
      <c r="T106" s="33">
        <f t="shared" si="65"/>
        <v>4</v>
      </c>
      <c r="U106" s="33">
        <f t="shared" si="65"/>
        <v>0</v>
      </c>
      <c r="V106" s="33">
        <f t="shared" si="65"/>
        <v>0</v>
      </c>
    </row>
    <row r="107" spans="1:22" s="588" customFormat="1" ht="33.75" x14ac:dyDescent="0.2">
      <c r="A107" s="64" t="s">
        <v>162</v>
      </c>
      <c r="B107" s="589">
        <f t="shared" ref="B107:B110" si="66">C107+E107</f>
        <v>2</v>
      </c>
      <c r="C107" s="590">
        <v>2</v>
      </c>
      <c r="D107" s="81"/>
      <c r="E107" s="81"/>
      <c r="F107" s="549">
        <v>2</v>
      </c>
      <c r="G107" s="585">
        <f t="shared" si="48"/>
        <v>1</v>
      </c>
      <c r="H107" s="591">
        <v>2</v>
      </c>
      <c r="I107" s="586">
        <f t="shared" si="49"/>
        <v>1</v>
      </c>
      <c r="J107" s="61">
        <f>SUM(L107:S107)</f>
        <v>0</v>
      </c>
      <c r="K107" s="587">
        <f t="shared" si="50"/>
        <v>0</v>
      </c>
      <c r="L107" s="550"/>
      <c r="M107" s="550"/>
      <c r="N107" s="550"/>
      <c r="O107" s="550"/>
      <c r="P107" s="550"/>
      <c r="Q107" s="550"/>
      <c r="R107" s="550"/>
      <c r="S107" s="550"/>
      <c r="T107" s="94">
        <f>F107+J107</f>
        <v>2</v>
      </c>
      <c r="U107" s="586"/>
      <c r="V107" s="592"/>
    </row>
    <row r="108" spans="1:22" s="588" customFormat="1" ht="22.5" x14ac:dyDescent="0.2">
      <c r="A108" s="64" t="s">
        <v>787</v>
      </c>
      <c r="B108" s="589">
        <f t="shared" si="66"/>
        <v>0</v>
      </c>
      <c r="C108" s="590">
        <v>0</v>
      </c>
      <c r="D108" s="81"/>
      <c r="E108" s="81"/>
      <c r="F108" s="549"/>
      <c r="G108" s="585"/>
      <c r="H108" s="591"/>
      <c r="I108" s="586"/>
      <c r="J108" s="61">
        <f>SUM(L108:S108)</f>
        <v>0</v>
      </c>
      <c r="K108" s="587">
        <v>0</v>
      </c>
      <c r="L108" s="550"/>
      <c r="M108" s="550"/>
      <c r="N108" s="550"/>
      <c r="O108" s="550"/>
      <c r="P108" s="550"/>
      <c r="Q108" s="550"/>
      <c r="R108" s="550"/>
      <c r="S108" s="550"/>
      <c r="T108" s="94">
        <f>F108+J108</f>
        <v>0</v>
      </c>
      <c r="U108" s="586"/>
      <c r="V108" s="592"/>
    </row>
    <row r="109" spans="1:22" s="588" customFormat="1" ht="22.5" x14ac:dyDescent="0.2">
      <c r="A109" s="64" t="s">
        <v>163</v>
      </c>
      <c r="B109" s="589">
        <f t="shared" si="66"/>
        <v>1</v>
      </c>
      <c r="C109" s="590">
        <v>1</v>
      </c>
      <c r="D109" s="81"/>
      <c r="E109" s="81"/>
      <c r="F109" s="549">
        <v>1</v>
      </c>
      <c r="G109" s="585">
        <f t="shared" si="48"/>
        <v>1</v>
      </c>
      <c r="H109" s="591">
        <v>1</v>
      </c>
      <c r="I109" s="586">
        <f t="shared" si="49"/>
        <v>1</v>
      </c>
      <c r="J109" s="61">
        <f>SUM(L109:S109)</f>
        <v>0</v>
      </c>
      <c r="K109" s="587">
        <f t="shared" si="50"/>
        <v>0</v>
      </c>
      <c r="L109" s="550"/>
      <c r="M109" s="550"/>
      <c r="N109" s="550"/>
      <c r="O109" s="550"/>
      <c r="P109" s="550"/>
      <c r="Q109" s="550"/>
      <c r="R109" s="550"/>
      <c r="S109" s="550"/>
      <c r="T109" s="94">
        <f>F109+J109</f>
        <v>1</v>
      </c>
      <c r="U109" s="586"/>
      <c r="V109" s="592"/>
    </row>
    <row r="110" spans="1:22" s="588" customFormat="1" ht="22.5" x14ac:dyDescent="0.2">
      <c r="A110" s="64" t="s">
        <v>164</v>
      </c>
      <c r="B110" s="589">
        <f t="shared" si="66"/>
        <v>1</v>
      </c>
      <c r="C110" s="590">
        <v>1</v>
      </c>
      <c r="D110" s="81"/>
      <c r="E110" s="81"/>
      <c r="F110" s="549">
        <v>1</v>
      </c>
      <c r="G110" s="585">
        <f t="shared" si="48"/>
        <v>1</v>
      </c>
      <c r="H110" s="591">
        <v>1</v>
      </c>
      <c r="I110" s="586">
        <f t="shared" si="49"/>
        <v>1</v>
      </c>
      <c r="J110" s="61">
        <f>SUM(L110:S110)</f>
        <v>0</v>
      </c>
      <c r="K110" s="587">
        <f t="shared" si="50"/>
        <v>0</v>
      </c>
      <c r="L110" s="550"/>
      <c r="M110" s="550"/>
      <c r="N110" s="550"/>
      <c r="O110" s="550"/>
      <c r="P110" s="550"/>
      <c r="Q110" s="550"/>
      <c r="R110" s="550"/>
      <c r="S110" s="550"/>
      <c r="T110" s="94">
        <f>F110+J110</f>
        <v>1</v>
      </c>
      <c r="U110" s="586"/>
      <c r="V110" s="592"/>
    </row>
    <row r="111" spans="1:22" s="588" customFormat="1" ht="13.5" x14ac:dyDescent="0.2">
      <c r="A111" s="65" t="s">
        <v>165</v>
      </c>
      <c r="B111" s="33">
        <f>SUM(B112:B115)</f>
        <v>17</v>
      </c>
      <c r="C111" s="33">
        <f>SUM(C112:C115)</f>
        <v>17</v>
      </c>
      <c r="D111" s="33">
        <f t="shared" ref="D111:V111" si="67">SUM(D112:D115)</f>
        <v>0</v>
      </c>
      <c r="E111" s="33">
        <f t="shared" si="67"/>
        <v>0</v>
      </c>
      <c r="F111" s="33">
        <f t="shared" si="67"/>
        <v>14</v>
      </c>
      <c r="G111" s="585">
        <f t="shared" si="48"/>
        <v>0.82352941176470584</v>
      </c>
      <c r="H111" s="33">
        <f t="shared" si="67"/>
        <v>14</v>
      </c>
      <c r="I111" s="586">
        <f t="shared" si="49"/>
        <v>1</v>
      </c>
      <c r="J111" s="33">
        <f t="shared" si="67"/>
        <v>3</v>
      </c>
      <c r="K111" s="587">
        <f t="shared" si="50"/>
        <v>0.17647058823529413</v>
      </c>
      <c r="L111" s="33">
        <f t="shared" si="67"/>
        <v>0</v>
      </c>
      <c r="M111" s="33">
        <f t="shared" si="67"/>
        <v>0</v>
      </c>
      <c r="N111" s="33">
        <f t="shared" si="67"/>
        <v>0</v>
      </c>
      <c r="O111" s="33">
        <f t="shared" si="67"/>
        <v>0</v>
      </c>
      <c r="P111" s="33">
        <f t="shared" si="67"/>
        <v>0</v>
      </c>
      <c r="Q111" s="33">
        <f t="shared" si="67"/>
        <v>1</v>
      </c>
      <c r="R111" s="33">
        <f t="shared" si="67"/>
        <v>2</v>
      </c>
      <c r="S111" s="33">
        <f t="shared" si="67"/>
        <v>0</v>
      </c>
      <c r="T111" s="33">
        <f t="shared" si="67"/>
        <v>17</v>
      </c>
      <c r="U111" s="33">
        <f t="shared" si="67"/>
        <v>0</v>
      </c>
      <c r="V111" s="33">
        <f t="shared" si="67"/>
        <v>0</v>
      </c>
    </row>
    <row r="112" spans="1:22" s="588" customFormat="1" x14ac:dyDescent="0.2">
      <c r="A112" s="85" t="s">
        <v>166</v>
      </c>
      <c r="B112" s="589">
        <f t="shared" ref="B112:B115" si="68">C112+E112</f>
        <v>6</v>
      </c>
      <c r="C112" s="590">
        <v>6</v>
      </c>
      <c r="D112" s="81"/>
      <c r="E112" s="81"/>
      <c r="F112" s="549">
        <v>6</v>
      </c>
      <c r="G112" s="585">
        <f t="shared" si="48"/>
        <v>1</v>
      </c>
      <c r="H112" s="591">
        <v>6</v>
      </c>
      <c r="I112" s="586">
        <f t="shared" si="49"/>
        <v>1</v>
      </c>
      <c r="J112" s="61">
        <f>SUM(L112:S112)</f>
        <v>0</v>
      </c>
      <c r="K112" s="587">
        <f t="shared" si="50"/>
        <v>0</v>
      </c>
      <c r="L112" s="550"/>
      <c r="M112" s="550"/>
      <c r="N112" s="550"/>
      <c r="O112" s="550"/>
      <c r="P112" s="550"/>
      <c r="Q112" s="550"/>
      <c r="R112" s="550"/>
      <c r="S112" s="550"/>
      <c r="T112" s="94">
        <f>F112+J112</f>
        <v>6</v>
      </c>
      <c r="U112" s="586"/>
      <c r="V112" s="592"/>
    </row>
    <row r="113" spans="1:22" s="588" customFormat="1" ht="22.5" x14ac:dyDescent="0.2">
      <c r="A113" s="85" t="s">
        <v>167</v>
      </c>
      <c r="B113" s="589">
        <f t="shared" si="68"/>
        <v>2</v>
      </c>
      <c r="C113" s="590">
        <v>2</v>
      </c>
      <c r="D113" s="81"/>
      <c r="E113" s="81"/>
      <c r="F113" s="549">
        <v>2</v>
      </c>
      <c r="G113" s="585">
        <f t="shared" si="48"/>
        <v>1</v>
      </c>
      <c r="H113" s="591">
        <v>2</v>
      </c>
      <c r="I113" s="586">
        <f t="shared" si="49"/>
        <v>1</v>
      </c>
      <c r="J113" s="61">
        <f>SUM(L113:S113)</f>
        <v>0</v>
      </c>
      <c r="K113" s="587">
        <f t="shared" si="50"/>
        <v>0</v>
      </c>
      <c r="L113" s="550"/>
      <c r="M113" s="550"/>
      <c r="N113" s="550"/>
      <c r="O113" s="550"/>
      <c r="P113" s="550"/>
      <c r="Q113" s="550"/>
      <c r="R113" s="550"/>
      <c r="S113" s="550"/>
      <c r="T113" s="94">
        <f>F113+J113</f>
        <v>2</v>
      </c>
      <c r="U113" s="586"/>
      <c r="V113" s="592"/>
    </row>
    <row r="114" spans="1:22" s="588" customFormat="1" x14ac:dyDescent="0.2">
      <c r="A114" s="85" t="s">
        <v>142</v>
      </c>
      <c r="B114" s="589">
        <f t="shared" si="68"/>
        <v>8</v>
      </c>
      <c r="C114" s="590">
        <v>8</v>
      </c>
      <c r="D114" s="81"/>
      <c r="E114" s="81"/>
      <c r="F114" s="549">
        <v>6</v>
      </c>
      <c r="G114" s="585">
        <f t="shared" si="48"/>
        <v>0.75</v>
      </c>
      <c r="H114" s="591">
        <v>6</v>
      </c>
      <c r="I114" s="586">
        <f t="shared" si="49"/>
        <v>1</v>
      </c>
      <c r="J114" s="61">
        <f>SUM(L114:S114)</f>
        <v>2</v>
      </c>
      <c r="K114" s="587">
        <f t="shared" si="50"/>
        <v>0.25</v>
      </c>
      <c r="L114" s="550"/>
      <c r="M114" s="550"/>
      <c r="N114" s="550"/>
      <c r="O114" s="550"/>
      <c r="P114" s="550"/>
      <c r="Q114" s="550"/>
      <c r="R114" s="550">
        <v>2</v>
      </c>
      <c r="S114" s="550"/>
      <c r="T114" s="94">
        <f>F114+J114</f>
        <v>8</v>
      </c>
      <c r="U114" s="586"/>
      <c r="V114" s="592"/>
    </row>
    <row r="115" spans="1:22" s="588" customFormat="1" ht="22.5" x14ac:dyDescent="0.2">
      <c r="A115" s="70" t="s">
        <v>169</v>
      </c>
      <c r="B115" s="589">
        <f t="shared" si="68"/>
        <v>1</v>
      </c>
      <c r="C115" s="590">
        <v>1</v>
      </c>
      <c r="D115" s="81"/>
      <c r="E115" s="81"/>
      <c r="F115" s="549"/>
      <c r="G115" s="585"/>
      <c r="H115" s="591"/>
      <c r="I115" s="586"/>
      <c r="J115" s="61">
        <f>SUM(L115:S115)</f>
        <v>1</v>
      </c>
      <c r="K115" s="594">
        <f t="shared" si="50"/>
        <v>1</v>
      </c>
      <c r="L115" s="550"/>
      <c r="M115" s="550"/>
      <c r="N115" s="550"/>
      <c r="O115" s="550"/>
      <c r="P115" s="550"/>
      <c r="Q115" s="550">
        <v>1</v>
      </c>
      <c r="R115" s="550"/>
      <c r="S115" s="550"/>
      <c r="T115" s="94">
        <f>F115+J115</f>
        <v>1</v>
      </c>
      <c r="U115" s="586"/>
      <c r="V115" s="592"/>
    </row>
    <row r="116" spans="1:22" s="588" customFormat="1" ht="13.5" x14ac:dyDescent="0.25">
      <c r="A116" s="87" t="s">
        <v>170</v>
      </c>
      <c r="B116" s="33">
        <f>SUM(B117:B123)</f>
        <v>16</v>
      </c>
      <c r="C116" s="33">
        <f>SUM(C117:C123)</f>
        <v>16</v>
      </c>
      <c r="D116" s="33">
        <f t="shared" ref="D116:V116" si="69">SUM(D117:D123)</f>
        <v>0</v>
      </c>
      <c r="E116" s="33">
        <f t="shared" si="69"/>
        <v>0</v>
      </c>
      <c r="F116" s="33">
        <f t="shared" si="69"/>
        <v>12</v>
      </c>
      <c r="G116" s="585">
        <f t="shared" si="48"/>
        <v>0.75</v>
      </c>
      <c r="H116" s="33">
        <f t="shared" si="69"/>
        <v>12</v>
      </c>
      <c r="I116" s="586">
        <f t="shared" si="49"/>
        <v>1</v>
      </c>
      <c r="J116" s="33">
        <f t="shared" si="69"/>
        <v>4</v>
      </c>
      <c r="K116" s="587">
        <f t="shared" si="50"/>
        <v>0.25</v>
      </c>
      <c r="L116" s="33">
        <f t="shared" si="69"/>
        <v>0</v>
      </c>
      <c r="M116" s="33">
        <f t="shared" si="69"/>
        <v>0</v>
      </c>
      <c r="N116" s="33">
        <f t="shared" si="69"/>
        <v>0</v>
      </c>
      <c r="O116" s="33">
        <f t="shared" si="69"/>
        <v>0</v>
      </c>
      <c r="P116" s="33">
        <f t="shared" si="69"/>
        <v>0</v>
      </c>
      <c r="Q116" s="33">
        <f t="shared" si="69"/>
        <v>0</v>
      </c>
      <c r="R116" s="33">
        <f t="shared" si="69"/>
        <v>2</v>
      </c>
      <c r="S116" s="33">
        <f t="shared" si="69"/>
        <v>2</v>
      </c>
      <c r="T116" s="33">
        <f t="shared" si="69"/>
        <v>16</v>
      </c>
      <c r="U116" s="33">
        <f t="shared" si="69"/>
        <v>0</v>
      </c>
      <c r="V116" s="33">
        <f t="shared" si="69"/>
        <v>0</v>
      </c>
    </row>
    <row r="117" spans="1:22" s="588" customFormat="1" x14ac:dyDescent="0.2">
      <c r="A117" s="70" t="s">
        <v>171</v>
      </c>
      <c r="B117" s="589">
        <f t="shared" ref="B117:B123" si="70">C117+E117</f>
        <v>2</v>
      </c>
      <c r="C117" s="590">
        <v>2</v>
      </c>
      <c r="D117" s="62"/>
      <c r="E117" s="62"/>
      <c r="F117" s="63">
        <v>1</v>
      </c>
      <c r="G117" s="585">
        <f t="shared" si="48"/>
        <v>0.5</v>
      </c>
      <c r="H117" s="591">
        <v>1</v>
      </c>
      <c r="I117" s="586">
        <f t="shared" si="49"/>
        <v>1</v>
      </c>
      <c r="J117" s="61">
        <f t="shared" ref="J117:J123" si="71">SUM(L117:S117)</f>
        <v>1</v>
      </c>
      <c r="K117" s="587">
        <f t="shared" si="50"/>
        <v>0.5</v>
      </c>
      <c r="L117" s="550"/>
      <c r="M117" s="550"/>
      <c r="N117" s="550"/>
      <c r="O117" s="550"/>
      <c r="P117" s="550"/>
      <c r="Q117" s="550"/>
      <c r="R117" s="550">
        <v>1</v>
      </c>
      <c r="S117" s="550"/>
      <c r="T117" s="94">
        <f t="shared" ref="T117:T123" si="72">F117+J117</f>
        <v>2</v>
      </c>
      <c r="U117" s="586"/>
      <c r="V117" s="592"/>
    </row>
    <row r="118" spans="1:22" s="588" customFormat="1" ht="22.5" x14ac:dyDescent="0.2">
      <c r="A118" s="70" t="s">
        <v>173</v>
      </c>
      <c r="B118" s="589">
        <f t="shared" si="70"/>
        <v>1</v>
      </c>
      <c r="C118" s="590">
        <v>1</v>
      </c>
      <c r="D118" s="62"/>
      <c r="E118" s="62"/>
      <c r="F118" s="63"/>
      <c r="G118" s="585"/>
      <c r="H118" s="591"/>
      <c r="I118" s="586"/>
      <c r="J118" s="61">
        <f t="shared" si="71"/>
        <v>1</v>
      </c>
      <c r="K118" s="594">
        <f t="shared" si="50"/>
        <v>1</v>
      </c>
      <c r="L118" s="550"/>
      <c r="M118" s="550"/>
      <c r="N118" s="550"/>
      <c r="O118" s="550"/>
      <c r="P118" s="550"/>
      <c r="Q118" s="550"/>
      <c r="R118" s="550"/>
      <c r="S118" s="550">
        <v>1</v>
      </c>
      <c r="T118" s="94">
        <f t="shared" si="72"/>
        <v>1</v>
      </c>
      <c r="U118" s="586"/>
      <c r="V118" s="592"/>
    </row>
    <row r="119" spans="1:22" s="588" customFormat="1" x14ac:dyDescent="0.2">
      <c r="A119" s="70" t="s">
        <v>174</v>
      </c>
      <c r="B119" s="589">
        <f t="shared" si="70"/>
        <v>1</v>
      </c>
      <c r="C119" s="590">
        <v>1</v>
      </c>
      <c r="D119" s="62"/>
      <c r="E119" s="62"/>
      <c r="F119" s="63">
        <v>1</v>
      </c>
      <c r="G119" s="585">
        <f t="shared" si="48"/>
        <v>1</v>
      </c>
      <c r="H119" s="591">
        <v>1</v>
      </c>
      <c r="I119" s="586">
        <f t="shared" si="49"/>
        <v>1</v>
      </c>
      <c r="J119" s="61">
        <f t="shared" si="71"/>
        <v>0</v>
      </c>
      <c r="K119" s="587">
        <f t="shared" si="50"/>
        <v>0</v>
      </c>
      <c r="L119" s="550"/>
      <c r="M119" s="550"/>
      <c r="N119" s="550"/>
      <c r="O119" s="550"/>
      <c r="P119" s="550"/>
      <c r="Q119" s="550"/>
      <c r="R119" s="550"/>
      <c r="S119" s="550"/>
      <c r="T119" s="94">
        <f t="shared" si="72"/>
        <v>1</v>
      </c>
      <c r="U119" s="586"/>
      <c r="V119" s="592"/>
    </row>
    <row r="120" spans="1:22" s="588" customFormat="1" ht="22.5" x14ac:dyDescent="0.2">
      <c r="A120" s="91" t="s">
        <v>176</v>
      </c>
      <c r="B120" s="589">
        <f t="shared" si="70"/>
        <v>1</v>
      </c>
      <c r="C120" s="590">
        <v>1</v>
      </c>
      <c r="D120" s="62"/>
      <c r="E120" s="62"/>
      <c r="F120" s="63"/>
      <c r="G120" s="585"/>
      <c r="H120" s="591"/>
      <c r="I120" s="586"/>
      <c r="J120" s="61">
        <f t="shared" si="71"/>
        <v>1</v>
      </c>
      <c r="K120" s="594">
        <f t="shared" si="50"/>
        <v>1</v>
      </c>
      <c r="L120" s="550"/>
      <c r="M120" s="550"/>
      <c r="N120" s="550"/>
      <c r="O120" s="550"/>
      <c r="P120" s="550"/>
      <c r="Q120" s="550"/>
      <c r="R120" s="550">
        <v>1</v>
      </c>
      <c r="S120" s="550"/>
      <c r="T120" s="94">
        <f t="shared" si="72"/>
        <v>1</v>
      </c>
      <c r="U120" s="586"/>
      <c r="V120" s="592"/>
    </row>
    <row r="121" spans="1:22" s="588" customFormat="1" x14ac:dyDescent="0.2">
      <c r="A121" s="70" t="s">
        <v>177</v>
      </c>
      <c r="B121" s="589">
        <f t="shared" si="70"/>
        <v>2</v>
      </c>
      <c r="C121" s="590">
        <v>2</v>
      </c>
      <c r="D121" s="62"/>
      <c r="E121" s="62"/>
      <c r="F121" s="63">
        <v>2</v>
      </c>
      <c r="G121" s="585">
        <f t="shared" si="48"/>
        <v>1</v>
      </c>
      <c r="H121" s="591">
        <v>2</v>
      </c>
      <c r="I121" s="586">
        <f t="shared" si="49"/>
        <v>1</v>
      </c>
      <c r="J121" s="61">
        <f t="shared" si="71"/>
        <v>0</v>
      </c>
      <c r="K121" s="587">
        <f t="shared" si="50"/>
        <v>0</v>
      </c>
      <c r="L121" s="550"/>
      <c r="M121" s="550"/>
      <c r="N121" s="550"/>
      <c r="O121" s="550"/>
      <c r="P121" s="550"/>
      <c r="Q121" s="550"/>
      <c r="R121" s="550"/>
      <c r="S121" s="550"/>
      <c r="T121" s="94">
        <f t="shared" si="72"/>
        <v>2</v>
      </c>
      <c r="U121" s="586"/>
      <c r="V121" s="592"/>
    </row>
    <row r="122" spans="1:22" s="588" customFormat="1" ht="22.5" x14ac:dyDescent="0.2">
      <c r="A122" s="70" t="s">
        <v>178</v>
      </c>
      <c r="B122" s="589">
        <f t="shared" si="70"/>
        <v>2</v>
      </c>
      <c r="C122" s="590">
        <v>2</v>
      </c>
      <c r="D122" s="62"/>
      <c r="E122" s="62"/>
      <c r="F122" s="63">
        <v>2</v>
      </c>
      <c r="G122" s="585">
        <f t="shared" si="48"/>
        <v>1</v>
      </c>
      <c r="H122" s="591">
        <v>2</v>
      </c>
      <c r="I122" s="586">
        <f t="shared" si="49"/>
        <v>1</v>
      </c>
      <c r="J122" s="61">
        <f t="shared" si="71"/>
        <v>0</v>
      </c>
      <c r="K122" s="587">
        <f t="shared" si="50"/>
        <v>0</v>
      </c>
      <c r="L122" s="550"/>
      <c r="M122" s="550"/>
      <c r="N122" s="550"/>
      <c r="O122" s="550"/>
      <c r="P122" s="550"/>
      <c r="Q122" s="550"/>
      <c r="R122" s="550"/>
      <c r="S122" s="550"/>
      <c r="T122" s="94">
        <f t="shared" si="72"/>
        <v>2</v>
      </c>
      <c r="U122" s="586"/>
      <c r="V122" s="592"/>
    </row>
    <row r="123" spans="1:22" s="588" customFormat="1" ht="22.5" x14ac:dyDescent="0.2">
      <c r="A123" s="70" t="s">
        <v>179</v>
      </c>
      <c r="B123" s="589">
        <f t="shared" si="70"/>
        <v>7</v>
      </c>
      <c r="C123" s="590">
        <v>7</v>
      </c>
      <c r="D123" s="62"/>
      <c r="E123" s="62"/>
      <c r="F123" s="63">
        <v>6</v>
      </c>
      <c r="G123" s="585">
        <f t="shared" si="48"/>
        <v>0.8571428571428571</v>
      </c>
      <c r="H123" s="591">
        <v>6</v>
      </c>
      <c r="I123" s="586">
        <f t="shared" si="49"/>
        <v>1</v>
      </c>
      <c r="J123" s="61">
        <f t="shared" si="71"/>
        <v>1</v>
      </c>
      <c r="K123" s="587">
        <f t="shared" si="50"/>
        <v>0.14285714285714285</v>
      </c>
      <c r="L123" s="550"/>
      <c r="M123" s="550"/>
      <c r="N123" s="550"/>
      <c r="O123" s="550"/>
      <c r="P123" s="550"/>
      <c r="Q123" s="550"/>
      <c r="R123" s="550"/>
      <c r="S123" s="550">
        <v>1</v>
      </c>
      <c r="T123" s="94">
        <f t="shared" si="72"/>
        <v>7</v>
      </c>
      <c r="U123" s="586"/>
      <c r="V123" s="592"/>
    </row>
    <row r="124" spans="1:22" s="588" customFormat="1" ht="13.5" x14ac:dyDescent="0.2">
      <c r="A124" s="92" t="s">
        <v>180</v>
      </c>
      <c r="B124" s="37">
        <f>SUM(B125:B134)</f>
        <v>38</v>
      </c>
      <c r="C124" s="37">
        <f>SUM(C125:C134)</f>
        <v>30</v>
      </c>
      <c r="D124" s="37">
        <f t="shared" ref="D124:V124" si="73">SUM(D125:D134)</f>
        <v>0</v>
      </c>
      <c r="E124" s="37">
        <f>E125+E126+E127+E128+E129+E130+E131+E132+E133+E134</f>
        <v>8</v>
      </c>
      <c r="F124" s="37">
        <f t="shared" si="73"/>
        <v>23</v>
      </c>
      <c r="G124" s="585">
        <f t="shared" si="48"/>
        <v>0.60526315789473684</v>
      </c>
      <c r="H124" s="37">
        <f t="shared" si="73"/>
        <v>23</v>
      </c>
      <c r="I124" s="586">
        <f t="shared" si="49"/>
        <v>1</v>
      </c>
      <c r="J124" s="37">
        <f t="shared" si="73"/>
        <v>15</v>
      </c>
      <c r="K124" s="587">
        <f t="shared" si="50"/>
        <v>0.39473684210526316</v>
      </c>
      <c r="L124" s="37">
        <f t="shared" si="73"/>
        <v>3</v>
      </c>
      <c r="M124" s="37">
        <f t="shared" si="73"/>
        <v>1</v>
      </c>
      <c r="N124" s="37">
        <f t="shared" si="73"/>
        <v>0</v>
      </c>
      <c r="O124" s="37">
        <f t="shared" si="73"/>
        <v>0</v>
      </c>
      <c r="P124" s="37">
        <f t="shared" si="73"/>
        <v>0</v>
      </c>
      <c r="Q124" s="37">
        <f t="shared" si="73"/>
        <v>8</v>
      </c>
      <c r="R124" s="37">
        <f t="shared" si="73"/>
        <v>2</v>
      </c>
      <c r="S124" s="37">
        <f t="shared" si="73"/>
        <v>1</v>
      </c>
      <c r="T124" s="37">
        <f t="shared" si="73"/>
        <v>38</v>
      </c>
      <c r="U124" s="37">
        <f t="shared" si="73"/>
        <v>0</v>
      </c>
      <c r="V124" s="37">
        <f t="shared" si="73"/>
        <v>0</v>
      </c>
    </row>
    <row r="125" spans="1:22" s="588" customFormat="1" x14ac:dyDescent="0.2">
      <c r="A125" s="93" t="s">
        <v>181</v>
      </c>
      <c r="B125" s="589">
        <f t="shared" ref="B125:B134" si="74">C125+E125</f>
        <v>2</v>
      </c>
      <c r="C125" s="590">
        <v>2</v>
      </c>
      <c r="D125" s="95"/>
      <c r="E125" s="95"/>
      <c r="F125" s="94"/>
      <c r="G125" s="585"/>
      <c r="H125" s="591"/>
      <c r="I125" s="586"/>
      <c r="J125" s="61">
        <f t="shared" ref="J125:J134" si="75">SUM(L125:S125)</f>
        <v>2</v>
      </c>
      <c r="K125" s="594">
        <f t="shared" si="50"/>
        <v>1</v>
      </c>
      <c r="L125" s="61">
        <v>2</v>
      </c>
      <c r="M125" s="468"/>
      <c r="N125" s="468"/>
      <c r="O125" s="468"/>
      <c r="P125" s="468"/>
      <c r="Q125" s="468"/>
      <c r="R125" s="61"/>
      <c r="S125" s="468"/>
      <c r="T125" s="94">
        <f t="shared" ref="T125:T134" si="76">F125+J125</f>
        <v>2</v>
      </c>
      <c r="U125" s="586"/>
      <c r="V125" s="592"/>
    </row>
    <row r="126" spans="1:22" s="588" customFormat="1" x14ac:dyDescent="0.2">
      <c r="A126" s="70" t="s">
        <v>182</v>
      </c>
      <c r="B126" s="589">
        <f t="shared" si="74"/>
        <v>6</v>
      </c>
      <c r="C126" s="590">
        <v>3</v>
      </c>
      <c r="D126" s="62"/>
      <c r="E126" s="62" t="s">
        <v>40</v>
      </c>
      <c r="F126" s="63">
        <v>3</v>
      </c>
      <c r="G126" s="585">
        <f t="shared" si="48"/>
        <v>0.5</v>
      </c>
      <c r="H126" s="591">
        <v>3</v>
      </c>
      <c r="I126" s="586">
        <f t="shared" si="49"/>
        <v>1</v>
      </c>
      <c r="J126" s="61">
        <f t="shared" si="75"/>
        <v>3</v>
      </c>
      <c r="K126" s="587">
        <f t="shared" si="50"/>
        <v>0.5</v>
      </c>
      <c r="L126" s="550"/>
      <c r="M126" s="550"/>
      <c r="N126" s="550"/>
      <c r="O126" s="550"/>
      <c r="P126" s="550"/>
      <c r="Q126" s="550">
        <v>2</v>
      </c>
      <c r="R126" s="550">
        <v>1</v>
      </c>
      <c r="S126" s="550"/>
      <c r="T126" s="94">
        <f t="shared" si="76"/>
        <v>6</v>
      </c>
      <c r="U126" s="586"/>
      <c r="V126" s="592"/>
    </row>
    <row r="127" spans="1:22" s="588" customFormat="1" x14ac:dyDescent="0.2">
      <c r="A127" s="70" t="s">
        <v>183</v>
      </c>
      <c r="B127" s="589">
        <f t="shared" si="74"/>
        <v>3</v>
      </c>
      <c r="C127" s="590">
        <v>3</v>
      </c>
      <c r="D127" s="62"/>
      <c r="E127" s="62"/>
      <c r="F127" s="63">
        <v>1</v>
      </c>
      <c r="G127" s="585">
        <f t="shared" si="48"/>
        <v>0.33333333333333331</v>
      </c>
      <c r="H127" s="591">
        <v>1</v>
      </c>
      <c r="I127" s="586">
        <f t="shared" si="49"/>
        <v>1</v>
      </c>
      <c r="J127" s="61">
        <f t="shared" si="75"/>
        <v>2</v>
      </c>
      <c r="K127" s="587">
        <f t="shared" si="50"/>
        <v>0.66666666666666663</v>
      </c>
      <c r="L127" s="550">
        <v>1</v>
      </c>
      <c r="M127" s="550">
        <v>1</v>
      </c>
      <c r="N127" s="550"/>
      <c r="O127" s="550"/>
      <c r="P127" s="550"/>
      <c r="Q127" s="550"/>
      <c r="R127" s="550"/>
      <c r="S127" s="550"/>
      <c r="T127" s="94">
        <f t="shared" si="76"/>
        <v>3</v>
      </c>
      <c r="U127" s="586"/>
      <c r="V127" s="592"/>
    </row>
    <row r="128" spans="1:22" s="588" customFormat="1" x14ac:dyDescent="0.2">
      <c r="A128" s="70" t="s">
        <v>184</v>
      </c>
      <c r="B128" s="589">
        <f t="shared" si="74"/>
        <v>9</v>
      </c>
      <c r="C128" s="590">
        <v>6</v>
      </c>
      <c r="D128" s="62"/>
      <c r="E128" s="62" t="s">
        <v>40</v>
      </c>
      <c r="F128" s="63">
        <v>4</v>
      </c>
      <c r="G128" s="585">
        <f t="shared" si="48"/>
        <v>0.44444444444444442</v>
      </c>
      <c r="H128" s="591">
        <v>4</v>
      </c>
      <c r="I128" s="586">
        <f t="shared" si="49"/>
        <v>1</v>
      </c>
      <c r="J128" s="61">
        <f t="shared" si="75"/>
        <v>5</v>
      </c>
      <c r="K128" s="587">
        <f t="shared" si="50"/>
        <v>0.55555555555555558</v>
      </c>
      <c r="L128" s="550"/>
      <c r="M128" s="550"/>
      <c r="N128" s="550"/>
      <c r="O128" s="550"/>
      <c r="P128" s="550"/>
      <c r="Q128" s="550">
        <v>4</v>
      </c>
      <c r="R128" s="550"/>
      <c r="S128" s="550">
        <v>1</v>
      </c>
      <c r="T128" s="94">
        <f t="shared" si="76"/>
        <v>9</v>
      </c>
      <c r="U128" s="586"/>
      <c r="V128" s="592"/>
    </row>
    <row r="129" spans="1:22" s="588" customFormat="1" ht="22.5" x14ac:dyDescent="0.2">
      <c r="A129" s="70" t="s">
        <v>185</v>
      </c>
      <c r="B129" s="589">
        <f t="shared" si="74"/>
        <v>6</v>
      </c>
      <c r="C129" s="590">
        <v>5</v>
      </c>
      <c r="D129" s="62"/>
      <c r="E129" s="62" t="s">
        <v>38</v>
      </c>
      <c r="F129" s="63">
        <v>6</v>
      </c>
      <c r="G129" s="585">
        <f t="shared" si="48"/>
        <v>1</v>
      </c>
      <c r="H129" s="591">
        <v>6</v>
      </c>
      <c r="I129" s="586">
        <f t="shared" si="49"/>
        <v>1</v>
      </c>
      <c r="J129" s="61">
        <f t="shared" si="75"/>
        <v>0</v>
      </c>
      <c r="K129" s="587">
        <f t="shared" si="50"/>
        <v>0</v>
      </c>
      <c r="L129" s="550"/>
      <c r="M129" s="550"/>
      <c r="N129" s="550"/>
      <c r="O129" s="550"/>
      <c r="P129" s="550"/>
      <c r="Q129" s="550"/>
      <c r="R129" s="550"/>
      <c r="S129" s="550"/>
      <c r="T129" s="94">
        <f t="shared" si="76"/>
        <v>6</v>
      </c>
      <c r="U129" s="586"/>
      <c r="V129" s="592"/>
    </row>
    <row r="130" spans="1:22" s="588" customFormat="1" x14ac:dyDescent="0.2">
      <c r="A130" s="99" t="s">
        <v>186</v>
      </c>
      <c r="B130" s="589">
        <f t="shared" si="74"/>
        <v>4</v>
      </c>
      <c r="C130" s="590">
        <v>4</v>
      </c>
      <c r="D130" s="62"/>
      <c r="E130" s="62"/>
      <c r="F130" s="63">
        <v>3</v>
      </c>
      <c r="G130" s="585">
        <f t="shared" si="48"/>
        <v>0.75</v>
      </c>
      <c r="H130" s="591">
        <v>3</v>
      </c>
      <c r="I130" s="586">
        <f t="shared" si="49"/>
        <v>1</v>
      </c>
      <c r="J130" s="61">
        <f t="shared" si="75"/>
        <v>1</v>
      </c>
      <c r="K130" s="587">
        <f t="shared" si="50"/>
        <v>0.25</v>
      </c>
      <c r="L130" s="550"/>
      <c r="M130" s="550"/>
      <c r="N130" s="550"/>
      <c r="O130" s="550"/>
      <c r="P130" s="550"/>
      <c r="Q130" s="550">
        <v>1</v>
      </c>
      <c r="R130" s="550"/>
      <c r="S130" s="550"/>
      <c r="T130" s="94">
        <f t="shared" si="76"/>
        <v>4</v>
      </c>
      <c r="U130" s="586"/>
      <c r="V130" s="592"/>
    </row>
    <row r="131" spans="1:22" s="588" customFormat="1" x14ac:dyDescent="0.2">
      <c r="A131" s="100" t="s">
        <v>187</v>
      </c>
      <c r="B131" s="589">
        <f t="shared" si="74"/>
        <v>3</v>
      </c>
      <c r="C131" s="590">
        <v>3</v>
      </c>
      <c r="D131" s="62"/>
      <c r="E131" s="62"/>
      <c r="F131" s="63">
        <v>3</v>
      </c>
      <c r="G131" s="585">
        <f t="shared" si="48"/>
        <v>1</v>
      </c>
      <c r="H131" s="591">
        <v>3</v>
      </c>
      <c r="I131" s="586">
        <f t="shared" si="49"/>
        <v>1</v>
      </c>
      <c r="J131" s="61">
        <f t="shared" si="75"/>
        <v>0</v>
      </c>
      <c r="K131" s="587">
        <f t="shared" si="50"/>
        <v>0</v>
      </c>
      <c r="L131" s="550"/>
      <c r="M131" s="550"/>
      <c r="N131" s="550"/>
      <c r="O131" s="550"/>
      <c r="P131" s="550"/>
      <c r="Q131" s="550"/>
      <c r="R131" s="550"/>
      <c r="S131" s="550"/>
      <c r="T131" s="94">
        <f t="shared" si="76"/>
        <v>3</v>
      </c>
      <c r="U131" s="586"/>
      <c r="V131" s="592"/>
    </row>
    <row r="132" spans="1:22" s="588" customFormat="1" ht="33.75" x14ac:dyDescent="0.2">
      <c r="A132" s="101" t="s">
        <v>188</v>
      </c>
      <c r="B132" s="589">
        <f t="shared" si="74"/>
        <v>2</v>
      </c>
      <c r="C132" s="590">
        <v>1</v>
      </c>
      <c r="D132" s="62"/>
      <c r="E132" s="62" t="s">
        <v>38</v>
      </c>
      <c r="F132" s="63"/>
      <c r="G132" s="585"/>
      <c r="H132" s="591"/>
      <c r="I132" s="586"/>
      <c r="J132" s="61">
        <f t="shared" si="75"/>
        <v>2</v>
      </c>
      <c r="K132" s="594">
        <f t="shared" si="50"/>
        <v>1</v>
      </c>
      <c r="L132" s="550"/>
      <c r="M132" s="550"/>
      <c r="N132" s="550"/>
      <c r="O132" s="550"/>
      <c r="P132" s="550"/>
      <c r="Q132" s="550">
        <v>1</v>
      </c>
      <c r="R132" s="550">
        <v>1</v>
      </c>
      <c r="S132" s="550"/>
      <c r="T132" s="94">
        <f t="shared" si="76"/>
        <v>2</v>
      </c>
      <c r="U132" s="586"/>
      <c r="V132" s="592"/>
    </row>
    <row r="133" spans="1:22" s="588" customFormat="1" x14ac:dyDescent="0.2">
      <c r="A133" s="70" t="s">
        <v>189</v>
      </c>
      <c r="B133" s="589">
        <f t="shared" si="74"/>
        <v>1</v>
      </c>
      <c r="C133" s="590">
        <v>1</v>
      </c>
      <c r="D133" s="62"/>
      <c r="E133" s="62"/>
      <c r="F133" s="63">
        <v>1</v>
      </c>
      <c r="G133" s="585">
        <f t="shared" si="48"/>
        <v>1</v>
      </c>
      <c r="H133" s="591">
        <v>1</v>
      </c>
      <c r="I133" s="586">
        <f t="shared" si="49"/>
        <v>1</v>
      </c>
      <c r="J133" s="61">
        <f t="shared" si="75"/>
        <v>0</v>
      </c>
      <c r="K133" s="587">
        <f t="shared" si="50"/>
        <v>0</v>
      </c>
      <c r="L133" s="550"/>
      <c r="M133" s="550"/>
      <c r="N133" s="550"/>
      <c r="O133" s="550"/>
      <c r="P133" s="550"/>
      <c r="Q133" s="550"/>
      <c r="R133" s="550"/>
      <c r="S133" s="550"/>
      <c r="T133" s="94">
        <f t="shared" si="76"/>
        <v>1</v>
      </c>
      <c r="U133" s="586"/>
      <c r="V133" s="592"/>
    </row>
    <row r="134" spans="1:22" s="588" customFormat="1" ht="22.5" x14ac:dyDescent="0.2">
      <c r="A134" s="70" t="s">
        <v>160</v>
      </c>
      <c r="B134" s="589">
        <f t="shared" si="74"/>
        <v>2</v>
      </c>
      <c r="C134" s="590">
        <v>2</v>
      </c>
      <c r="D134" s="62"/>
      <c r="E134" s="62"/>
      <c r="F134" s="63">
        <v>2</v>
      </c>
      <c r="G134" s="585">
        <f t="shared" si="48"/>
        <v>1</v>
      </c>
      <c r="H134" s="591">
        <v>2</v>
      </c>
      <c r="I134" s="586">
        <f t="shared" si="49"/>
        <v>1</v>
      </c>
      <c r="J134" s="61">
        <f t="shared" si="75"/>
        <v>0</v>
      </c>
      <c r="K134" s="587">
        <f t="shared" si="50"/>
        <v>0</v>
      </c>
      <c r="L134" s="550"/>
      <c r="M134" s="550"/>
      <c r="N134" s="550"/>
      <c r="O134" s="550"/>
      <c r="P134" s="550"/>
      <c r="Q134" s="550"/>
      <c r="R134" s="550"/>
      <c r="S134" s="550"/>
      <c r="T134" s="94">
        <f t="shared" si="76"/>
        <v>2</v>
      </c>
      <c r="U134" s="586"/>
      <c r="V134" s="592"/>
    </row>
    <row r="135" spans="1:22" s="588" customFormat="1" ht="13.5" x14ac:dyDescent="0.2">
      <c r="A135" s="71" t="s">
        <v>190</v>
      </c>
      <c r="B135" s="37">
        <f>SUM(B136:B136)</f>
        <v>8</v>
      </c>
      <c r="C135" s="37">
        <f>SUM(C136:C136)</f>
        <v>7</v>
      </c>
      <c r="D135" s="37">
        <f t="shared" ref="D135" si="77">SUM(D136:D136)</f>
        <v>0</v>
      </c>
      <c r="E135" s="37" t="str">
        <f>E136</f>
        <v>1</v>
      </c>
      <c r="F135" s="37">
        <f>SUM(F136:F136)</f>
        <v>6</v>
      </c>
      <c r="G135" s="585">
        <f t="shared" si="48"/>
        <v>0.75</v>
      </c>
      <c r="H135" s="37">
        <f>SUM(H136:H136)</f>
        <v>6</v>
      </c>
      <c r="I135" s="586">
        <f t="shared" si="49"/>
        <v>1</v>
      </c>
      <c r="J135" s="37">
        <f>SUM(J136:J136)</f>
        <v>2</v>
      </c>
      <c r="K135" s="587">
        <f t="shared" si="50"/>
        <v>0.25</v>
      </c>
      <c r="L135" s="37">
        <f t="shared" ref="L135:V135" si="78">SUM(L136:L136)</f>
        <v>1</v>
      </c>
      <c r="M135" s="37">
        <f t="shared" si="78"/>
        <v>0</v>
      </c>
      <c r="N135" s="37">
        <f t="shared" si="78"/>
        <v>0</v>
      </c>
      <c r="O135" s="37">
        <f t="shared" si="78"/>
        <v>0</v>
      </c>
      <c r="P135" s="37">
        <f t="shared" si="78"/>
        <v>0</v>
      </c>
      <c r="Q135" s="37">
        <f t="shared" si="78"/>
        <v>1</v>
      </c>
      <c r="R135" s="37">
        <f t="shared" si="78"/>
        <v>0</v>
      </c>
      <c r="S135" s="37">
        <f t="shared" si="78"/>
        <v>0</v>
      </c>
      <c r="T135" s="37">
        <f t="shared" si="78"/>
        <v>8</v>
      </c>
      <c r="U135" s="37">
        <f t="shared" si="78"/>
        <v>0</v>
      </c>
      <c r="V135" s="37">
        <f t="shared" si="78"/>
        <v>0</v>
      </c>
    </row>
    <row r="136" spans="1:22" s="588" customFormat="1" x14ac:dyDescent="0.2">
      <c r="A136" s="70" t="s">
        <v>192</v>
      </c>
      <c r="B136" s="589">
        <f t="shared" ref="B136" si="79">C136+E136</f>
        <v>8</v>
      </c>
      <c r="C136" s="590">
        <v>7</v>
      </c>
      <c r="D136" s="62"/>
      <c r="E136" s="62" t="s">
        <v>38</v>
      </c>
      <c r="F136" s="63">
        <v>6</v>
      </c>
      <c r="G136" s="585">
        <f t="shared" si="48"/>
        <v>0.75</v>
      </c>
      <c r="H136" s="591">
        <v>6</v>
      </c>
      <c r="I136" s="586">
        <f t="shared" si="49"/>
        <v>1</v>
      </c>
      <c r="J136" s="61">
        <f>SUM(L136:S136)</f>
        <v>2</v>
      </c>
      <c r="K136" s="587">
        <f t="shared" si="50"/>
        <v>0.25</v>
      </c>
      <c r="L136" s="550">
        <v>1</v>
      </c>
      <c r="M136" s="550"/>
      <c r="N136" s="550"/>
      <c r="O136" s="550"/>
      <c r="P136" s="550"/>
      <c r="Q136" s="550">
        <v>1</v>
      </c>
      <c r="R136" s="550"/>
      <c r="S136" s="550"/>
      <c r="T136" s="94">
        <f>F136+J136</f>
        <v>8</v>
      </c>
      <c r="U136" s="586"/>
      <c r="V136" s="592"/>
    </row>
    <row r="137" spans="1:22" s="588" customFormat="1" ht="13.5" x14ac:dyDescent="0.2">
      <c r="A137" s="510" t="s">
        <v>195</v>
      </c>
      <c r="B137" s="602">
        <f>SUM(B138:B150)</f>
        <v>15</v>
      </c>
      <c r="C137" s="602">
        <f>SUM(C138:C150)</f>
        <v>15</v>
      </c>
      <c r="D137" s="602">
        <f t="shared" ref="D137:V137" si="80">SUM(D138:D150)</f>
        <v>0</v>
      </c>
      <c r="E137" s="602">
        <f t="shared" si="80"/>
        <v>0</v>
      </c>
      <c r="F137" s="602">
        <f t="shared" si="80"/>
        <v>12</v>
      </c>
      <c r="G137" s="585">
        <f t="shared" si="48"/>
        <v>0.8</v>
      </c>
      <c r="H137" s="602">
        <f t="shared" si="80"/>
        <v>12</v>
      </c>
      <c r="I137" s="586">
        <f t="shared" si="49"/>
        <v>1</v>
      </c>
      <c r="J137" s="602">
        <f t="shared" si="80"/>
        <v>3</v>
      </c>
      <c r="K137" s="587">
        <f t="shared" si="50"/>
        <v>0.2</v>
      </c>
      <c r="L137" s="602">
        <f t="shared" si="80"/>
        <v>0</v>
      </c>
      <c r="M137" s="602">
        <f t="shared" si="80"/>
        <v>0</v>
      </c>
      <c r="N137" s="602">
        <f t="shared" si="80"/>
        <v>0</v>
      </c>
      <c r="O137" s="602">
        <f t="shared" si="80"/>
        <v>0</v>
      </c>
      <c r="P137" s="602">
        <f t="shared" si="80"/>
        <v>0</v>
      </c>
      <c r="Q137" s="602">
        <f t="shared" si="80"/>
        <v>0</v>
      </c>
      <c r="R137" s="602">
        <f t="shared" si="80"/>
        <v>0</v>
      </c>
      <c r="S137" s="602">
        <f t="shared" si="80"/>
        <v>3</v>
      </c>
      <c r="T137" s="602">
        <f t="shared" si="80"/>
        <v>15</v>
      </c>
      <c r="U137" s="602">
        <f t="shared" si="80"/>
        <v>0</v>
      </c>
      <c r="V137" s="602">
        <f t="shared" si="80"/>
        <v>0</v>
      </c>
    </row>
    <row r="138" spans="1:22" s="588" customFormat="1" x14ac:dyDescent="0.2">
      <c r="A138" s="603" t="s">
        <v>107</v>
      </c>
      <c r="B138" s="589">
        <f t="shared" ref="B138:B150" si="81">C138+E138</f>
        <v>0</v>
      </c>
      <c r="C138" s="590">
        <v>0</v>
      </c>
      <c r="D138" s="596"/>
      <c r="E138" s="596"/>
      <c r="F138" s="596"/>
      <c r="G138" s="585"/>
      <c r="H138" s="591"/>
      <c r="I138" s="586"/>
      <c r="J138" s="61">
        <f t="shared" ref="J138:J150" si="82">SUM(L138:S138)</f>
        <v>0</v>
      </c>
      <c r="K138" s="587">
        <v>0</v>
      </c>
      <c r="L138" s="596"/>
      <c r="M138" s="596"/>
      <c r="N138" s="596"/>
      <c r="O138" s="596"/>
      <c r="P138" s="596"/>
      <c r="Q138" s="596"/>
      <c r="R138" s="596"/>
      <c r="S138" s="596"/>
      <c r="T138" s="94">
        <f t="shared" ref="T138:T150" si="83">F138+J138</f>
        <v>0</v>
      </c>
      <c r="U138" s="586"/>
      <c r="V138" s="592"/>
    </row>
    <row r="139" spans="1:22" s="588" customFormat="1" ht="22.5" x14ac:dyDescent="0.2">
      <c r="A139" s="103" t="s">
        <v>196</v>
      </c>
      <c r="B139" s="589">
        <f t="shared" si="81"/>
        <v>3</v>
      </c>
      <c r="C139" s="590">
        <v>3</v>
      </c>
      <c r="D139" s="596"/>
      <c r="E139" s="596"/>
      <c r="F139" s="596">
        <v>3</v>
      </c>
      <c r="G139" s="585">
        <f t="shared" si="48"/>
        <v>1</v>
      </c>
      <c r="H139" s="591">
        <v>3</v>
      </c>
      <c r="I139" s="586">
        <f t="shared" si="49"/>
        <v>1</v>
      </c>
      <c r="J139" s="61">
        <f t="shared" si="82"/>
        <v>0</v>
      </c>
      <c r="K139" s="587">
        <f t="shared" si="50"/>
        <v>0</v>
      </c>
      <c r="L139" s="596"/>
      <c r="M139" s="596"/>
      <c r="N139" s="596"/>
      <c r="O139" s="596"/>
      <c r="P139" s="596"/>
      <c r="Q139" s="596"/>
      <c r="R139" s="596"/>
      <c r="S139" s="596"/>
      <c r="T139" s="94">
        <f t="shared" si="83"/>
        <v>3</v>
      </c>
      <c r="U139" s="586"/>
      <c r="V139" s="592"/>
    </row>
    <row r="140" spans="1:22" s="588" customFormat="1" x14ac:dyDescent="0.2">
      <c r="A140" s="103" t="s">
        <v>197</v>
      </c>
      <c r="B140" s="589">
        <f t="shared" si="81"/>
        <v>0</v>
      </c>
      <c r="C140" s="590">
        <v>0</v>
      </c>
      <c r="D140" s="596"/>
      <c r="E140" s="596"/>
      <c r="F140" s="596"/>
      <c r="G140" s="585"/>
      <c r="H140" s="591"/>
      <c r="I140" s="586"/>
      <c r="J140" s="61">
        <f t="shared" si="82"/>
        <v>0</v>
      </c>
      <c r="K140" s="587">
        <v>0</v>
      </c>
      <c r="L140" s="596"/>
      <c r="M140" s="596"/>
      <c r="N140" s="596"/>
      <c r="O140" s="596"/>
      <c r="P140" s="596"/>
      <c r="Q140" s="596"/>
      <c r="R140" s="596"/>
      <c r="S140" s="596"/>
      <c r="T140" s="94">
        <f t="shared" si="83"/>
        <v>0</v>
      </c>
      <c r="U140" s="586"/>
      <c r="V140" s="592"/>
    </row>
    <row r="141" spans="1:22" s="588" customFormat="1" ht="22.5" x14ac:dyDescent="0.2">
      <c r="A141" s="103" t="s">
        <v>198</v>
      </c>
      <c r="B141" s="589">
        <f t="shared" si="81"/>
        <v>2</v>
      </c>
      <c r="C141" s="590">
        <v>2</v>
      </c>
      <c r="D141" s="596"/>
      <c r="E141" s="596"/>
      <c r="F141" s="596">
        <v>2</v>
      </c>
      <c r="G141" s="585">
        <f t="shared" ref="G141:G171" si="84">F141/B141</f>
        <v>1</v>
      </c>
      <c r="H141" s="591">
        <v>2</v>
      </c>
      <c r="I141" s="586">
        <f t="shared" ref="I141:I171" si="85">H141/F141</f>
        <v>1</v>
      </c>
      <c r="J141" s="61">
        <f t="shared" si="82"/>
        <v>0</v>
      </c>
      <c r="K141" s="587">
        <f t="shared" ref="K141:K171" si="86">J141/B141</f>
        <v>0</v>
      </c>
      <c r="L141" s="596"/>
      <c r="M141" s="596"/>
      <c r="N141" s="596"/>
      <c r="O141" s="596"/>
      <c r="P141" s="596"/>
      <c r="Q141" s="596"/>
      <c r="R141" s="596"/>
      <c r="S141" s="596"/>
      <c r="T141" s="94">
        <f t="shared" si="83"/>
        <v>2</v>
      </c>
      <c r="U141" s="586"/>
      <c r="V141" s="592"/>
    </row>
    <row r="142" spans="1:22" s="588" customFormat="1" ht="22.5" x14ac:dyDescent="0.2">
      <c r="A142" s="103" t="s">
        <v>157</v>
      </c>
      <c r="B142" s="589">
        <f t="shared" si="81"/>
        <v>0</v>
      </c>
      <c r="C142" s="590">
        <v>0</v>
      </c>
      <c r="D142" s="596"/>
      <c r="E142" s="596"/>
      <c r="F142" s="596"/>
      <c r="G142" s="585"/>
      <c r="H142" s="591"/>
      <c r="I142" s="586"/>
      <c r="J142" s="61">
        <f t="shared" si="82"/>
        <v>0</v>
      </c>
      <c r="K142" s="587">
        <v>0</v>
      </c>
      <c r="L142" s="596"/>
      <c r="M142" s="596"/>
      <c r="N142" s="596"/>
      <c r="O142" s="596"/>
      <c r="P142" s="596"/>
      <c r="Q142" s="596"/>
      <c r="R142" s="596"/>
      <c r="S142" s="596"/>
      <c r="T142" s="94">
        <f t="shared" si="83"/>
        <v>0</v>
      </c>
      <c r="U142" s="586"/>
      <c r="V142" s="592"/>
    </row>
    <row r="143" spans="1:22" s="588" customFormat="1" x14ac:dyDescent="0.2">
      <c r="A143" s="64" t="s">
        <v>184</v>
      </c>
      <c r="B143" s="589">
        <f t="shared" si="81"/>
        <v>1</v>
      </c>
      <c r="C143" s="590">
        <v>1</v>
      </c>
      <c r="D143" s="596"/>
      <c r="E143" s="596"/>
      <c r="F143" s="596">
        <v>1</v>
      </c>
      <c r="G143" s="585">
        <f t="shared" si="84"/>
        <v>1</v>
      </c>
      <c r="H143" s="591">
        <v>1</v>
      </c>
      <c r="I143" s="586">
        <f t="shared" si="85"/>
        <v>1</v>
      </c>
      <c r="J143" s="61">
        <f t="shared" si="82"/>
        <v>0</v>
      </c>
      <c r="K143" s="587">
        <f t="shared" si="86"/>
        <v>0</v>
      </c>
      <c r="L143" s="596"/>
      <c r="M143" s="596"/>
      <c r="N143" s="596"/>
      <c r="O143" s="596"/>
      <c r="P143" s="596"/>
      <c r="Q143" s="596"/>
      <c r="R143" s="596"/>
      <c r="S143" s="596"/>
      <c r="T143" s="94">
        <f t="shared" si="83"/>
        <v>1</v>
      </c>
      <c r="U143" s="586"/>
      <c r="V143" s="592"/>
    </row>
    <row r="144" spans="1:22" s="588" customFormat="1" ht="22.5" x14ac:dyDescent="0.2">
      <c r="A144" s="103" t="s">
        <v>199</v>
      </c>
      <c r="B144" s="589">
        <f t="shared" si="81"/>
        <v>3</v>
      </c>
      <c r="C144" s="590">
        <v>3</v>
      </c>
      <c r="D144" s="596"/>
      <c r="E144" s="596"/>
      <c r="F144" s="596">
        <v>3</v>
      </c>
      <c r="G144" s="585">
        <f t="shared" si="84"/>
        <v>1</v>
      </c>
      <c r="H144" s="591">
        <v>3</v>
      </c>
      <c r="I144" s="586">
        <f t="shared" si="85"/>
        <v>1</v>
      </c>
      <c r="J144" s="61">
        <f t="shared" si="82"/>
        <v>0</v>
      </c>
      <c r="K144" s="587">
        <f t="shared" si="86"/>
        <v>0</v>
      </c>
      <c r="L144" s="596"/>
      <c r="M144" s="596"/>
      <c r="N144" s="596"/>
      <c r="O144" s="596"/>
      <c r="P144" s="596"/>
      <c r="Q144" s="596"/>
      <c r="R144" s="596"/>
      <c r="S144" s="596"/>
      <c r="T144" s="94">
        <f t="shared" si="83"/>
        <v>3</v>
      </c>
      <c r="U144" s="586"/>
      <c r="V144" s="592"/>
    </row>
    <row r="145" spans="1:22" s="588" customFormat="1" ht="33.75" x14ac:dyDescent="0.2">
      <c r="A145" s="103" t="s">
        <v>200</v>
      </c>
      <c r="B145" s="589">
        <f t="shared" si="81"/>
        <v>0</v>
      </c>
      <c r="C145" s="590">
        <v>0</v>
      </c>
      <c r="D145" s="596"/>
      <c r="E145" s="596"/>
      <c r="F145" s="596"/>
      <c r="G145" s="585"/>
      <c r="H145" s="591"/>
      <c r="I145" s="586"/>
      <c r="J145" s="61">
        <f t="shared" si="82"/>
        <v>0</v>
      </c>
      <c r="K145" s="587">
        <v>0</v>
      </c>
      <c r="L145" s="596"/>
      <c r="M145" s="596"/>
      <c r="N145" s="596"/>
      <c r="O145" s="596"/>
      <c r="P145" s="596"/>
      <c r="Q145" s="596"/>
      <c r="R145" s="596"/>
      <c r="S145" s="596"/>
      <c r="T145" s="94">
        <f t="shared" si="83"/>
        <v>0</v>
      </c>
      <c r="U145" s="586"/>
      <c r="V145" s="592"/>
    </row>
    <row r="146" spans="1:22" s="588" customFormat="1" ht="22.5" x14ac:dyDescent="0.2">
      <c r="A146" s="103" t="s">
        <v>201</v>
      </c>
      <c r="B146" s="589">
        <f t="shared" si="81"/>
        <v>0</v>
      </c>
      <c r="C146" s="590">
        <v>0</v>
      </c>
      <c r="D146" s="596"/>
      <c r="E146" s="596"/>
      <c r="F146" s="596"/>
      <c r="G146" s="585"/>
      <c r="H146" s="591"/>
      <c r="I146" s="586"/>
      <c r="J146" s="61">
        <f t="shared" si="82"/>
        <v>0</v>
      </c>
      <c r="K146" s="587">
        <v>0</v>
      </c>
      <c r="L146" s="596"/>
      <c r="M146" s="596"/>
      <c r="N146" s="596"/>
      <c r="O146" s="596"/>
      <c r="P146" s="596"/>
      <c r="Q146" s="596"/>
      <c r="R146" s="596"/>
      <c r="S146" s="596"/>
      <c r="T146" s="94">
        <f t="shared" si="83"/>
        <v>0</v>
      </c>
      <c r="U146" s="586"/>
      <c r="V146" s="592"/>
    </row>
    <row r="147" spans="1:22" s="588" customFormat="1" ht="22.5" x14ac:dyDescent="0.2">
      <c r="A147" s="103" t="s">
        <v>202</v>
      </c>
      <c r="B147" s="589">
        <f t="shared" si="81"/>
        <v>0</v>
      </c>
      <c r="C147" s="590">
        <v>0</v>
      </c>
      <c r="D147" s="596"/>
      <c r="E147" s="596"/>
      <c r="F147" s="596"/>
      <c r="G147" s="585"/>
      <c r="H147" s="591"/>
      <c r="I147" s="586"/>
      <c r="J147" s="61">
        <f t="shared" si="82"/>
        <v>0</v>
      </c>
      <c r="K147" s="587">
        <v>0</v>
      </c>
      <c r="L147" s="596"/>
      <c r="M147" s="596"/>
      <c r="N147" s="596"/>
      <c r="O147" s="596"/>
      <c r="P147" s="596"/>
      <c r="Q147" s="596"/>
      <c r="R147" s="596"/>
      <c r="S147" s="596"/>
      <c r="T147" s="94">
        <f t="shared" si="83"/>
        <v>0</v>
      </c>
      <c r="U147" s="586"/>
      <c r="V147" s="592"/>
    </row>
    <row r="148" spans="1:22" s="588" customFormat="1" x14ac:dyDescent="0.2">
      <c r="A148" s="103" t="s">
        <v>177</v>
      </c>
      <c r="B148" s="589">
        <f t="shared" si="81"/>
        <v>0</v>
      </c>
      <c r="C148" s="590">
        <v>0</v>
      </c>
      <c r="D148" s="596"/>
      <c r="E148" s="596"/>
      <c r="F148" s="596"/>
      <c r="G148" s="585"/>
      <c r="H148" s="591"/>
      <c r="I148" s="586"/>
      <c r="J148" s="61">
        <f t="shared" si="82"/>
        <v>0</v>
      </c>
      <c r="K148" s="587">
        <v>0</v>
      </c>
      <c r="L148" s="596"/>
      <c r="M148" s="596"/>
      <c r="N148" s="596"/>
      <c r="O148" s="596"/>
      <c r="P148" s="596"/>
      <c r="Q148" s="596"/>
      <c r="R148" s="596"/>
      <c r="S148" s="596"/>
      <c r="T148" s="94">
        <f t="shared" si="83"/>
        <v>0</v>
      </c>
      <c r="U148" s="586"/>
      <c r="V148" s="592"/>
    </row>
    <row r="149" spans="1:22" s="588" customFormat="1" ht="45" x14ac:dyDescent="0.2">
      <c r="A149" s="103" t="s">
        <v>203</v>
      </c>
      <c r="B149" s="589">
        <f t="shared" si="81"/>
        <v>1</v>
      </c>
      <c r="C149" s="590">
        <v>1</v>
      </c>
      <c r="D149" s="596"/>
      <c r="E149" s="596"/>
      <c r="F149" s="596"/>
      <c r="G149" s="585"/>
      <c r="H149" s="591"/>
      <c r="I149" s="586"/>
      <c r="J149" s="61">
        <f t="shared" si="82"/>
        <v>1</v>
      </c>
      <c r="K149" s="594">
        <f t="shared" si="86"/>
        <v>1</v>
      </c>
      <c r="L149" s="596"/>
      <c r="M149" s="596"/>
      <c r="N149" s="596"/>
      <c r="O149" s="596"/>
      <c r="P149" s="596"/>
      <c r="Q149" s="596"/>
      <c r="R149" s="596"/>
      <c r="S149" s="596">
        <v>1</v>
      </c>
      <c r="T149" s="94">
        <f t="shared" si="83"/>
        <v>1</v>
      </c>
      <c r="U149" s="586"/>
      <c r="V149" s="592"/>
    </row>
    <row r="150" spans="1:22" s="588" customFormat="1" ht="22.5" x14ac:dyDescent="0.2">
      <c r="A150" s="104" t="s">
        <v>123</v>
      </c>
      <c r="B150" s="589">
        <f t="shared" si="81"/>
        <v>5</v>
      </c>
      <c r="C150" s="590">
        <v>5</v>
      </c>
      <c r="D150" s="596"/>
      <c r="E150" s="596"/>
      <c r="F150" s="596">
        <v>3</v>
      </c>
      <c r="G150" s="585">
        <f t="shared" si="84"/>
        <v>0.6</v>
      </c>
      <c r="H150" s="591">
        <v>3</v>
      </c>
      <c r="I150" s="586">
        <f t="shared" si="85"/>
        <v>1</v>
      </c>
      <c r="J150" s="61">
        <f t="shared" si="82"/>
        <v>2</v>
      </c>
      <c r="K150" s="587">
        <f t="shared" si="86"/>
        <v>0.4</v>
      </c>
      <c r="L150" s="596"/>
      <c r="M150" s="596"/>
      <c r="N150" s="596"/>
      <c r="O150" s="596"/>
      <c r="P150" s="596"/>
      <c r="Q150" s="596"/>
      <c r="R150" s="596"/>
      <c r="S150" s="596">
        <v>2</v>
      </c>
      <c r="T150" s="94">
        <f t="shared" si="83"/>
        <v>5</v>
      </c>
      <c r="U150" s="586"/>
      <c r="V150" s="592"/>
    </row>
    <row r="151" spans="1:22" s="588" customFormat="1" ht="13.5" x14ac:dyDescent="0.2">
      <c r="A151" s="510" t="s">
        <v>204</v>
      </c>
      <c r="B151" s="595">
        <f>SUM(B152:B159)</f>
        <v>6</v>
      </c>
      <c r="C151" s="595">
        <f>SUM(C152:C159)</f>
        <v>6</v>
      </c>
      <c r="D151" s="595">
        <f t="shared" ref="D151:V151" si="87">SUM(D152:D159)</f>
        <v>0</v>
      </c>
      <c r="E151" s="595">
        <f t="shared" si="87"/>
        <v>0</v>
      </c>
      <c r="F151" s="595">
        <f t="shared" si="87"/>
        <v>6</v>
      </c>
      <c r="G151" s="585">
        <f t="shared" si="84"/>
        <v>1</v>
      </c>
      <c r="H151" s="595">
        <f t="shared" si="87"/>
        <v>6</v>
      </c>
      <c r="I151" s="586">
        <f t="shared" si="85"/>
        <v>1</v>
      </c>
      <c r="J151" s="595">
        <f t="shared" si="87"/>
        <v>0</v>
      </c>
      <c r="K151" s="587">
        <f t="shared" si="86"/>
        <v>0</v>
      </c>
      <c r="L151" s="595">
        <f t="shared" si="87"/>
        <v>0</v>
      </c>
      <c r="M151" s="595">
        <f t="shared" si="87"/>
        <v>0</v>
      </c>
      <c r="N151" s="595">
        <f t="shared" si="87"/>
        <v>0</v>
      </c>
      <c r="O151" s="595">
        <f t="shared" si="87"/>
        <v>0</v>
      </c>
      <c r="P151" s="595">
        <f t="shared" si="87"/>
        <v>0</v>
      </c>
      <c r="Q151" s="595">
        <f t="shared" si="87"/>
        <v>0</v>
      </c>
      <c r="R151" s="595">
        <f t="shared" si="87"/>
        <v>0</v>
      </c>
      <c r="S151" s="595">
        <f t="shared" si="87"/>
        <v>0</v>
      </c>
      <c r="T151" s="595">
        <f t="shared" si="87"/>
        <v>6</v>
      </c>
      <c r="U151" s="595">
        <f t="shared" si="87"/>
        <v>0</v>
      </c>
      <c r="V151" s="595">
        <f t="shared" si="87"/>
        <v>0</v>
      </c>
    </row>
    <row r="152" spans="1:22" s="588" customFormat="1" x14ac:dyDescent="0.2">
      <c r="A152" s="100" t="s">
        <v>107</v>
      </c>
      <c r="B152" s="589">
        <f t="shared" ref="B152:B159" si="88">C152+E152</f>
        <v>0</v>
      </c>
      <c r="C152" s="590">
        <v>0</v>
      </c>
      <c r="D152" s="596"/>
      <c r="E152" s="596"/>
      <c r="F152" s="596"/>
      <c r="G152" s="585"/>
      <c r="H152" s="591"/>
      <c r="I152" s="586"/>
      <c r="J152" s="61">
        <f t="shared" ref="J152:J159" si="89">SUM(L152:S152)</f>
        <v>0</v>
      </c>
      <c r="K152" s="587">
        <v>0</v>
      </c>
      <c r="L152" s="596"/>
      <c r="M152" s="596"/>
      <c r="N152" s="596"/>
      <c r="O152" s="596"/>
      <c r="P152" s="596"/>
      <c r="Q152" s="596"/>
      <c r="R152" s="596"/>
      <c r="S152" s="596"/>
      <c r="T152" s="94">
        <f t="shared" ref="T152:T159" si="90">F152+J152</f>
        <v>0</v>
      </c>
      <c r="U152" s="586"/>
      <c r="V152" s="592"/>
    </row>
    <row r="153" spans="1:22" s="588" customFormat="1" x14ac:dyDescent="0.2">
      <c r="A153" s="100" t="s">
        <v>142</v>
      </c>
      <c r="B153" s="589">
        <f t="shared" si="88"/>
        <v>2</v>
      </c>
      <c r="C153" s="590">
        <v>2</v>
      </c>
      <c r="D153" s="596"/>
      <c r="E153" s="596"/>
      <c r="F153" s="596">
        <v>2</v>
      </c>
      <c r="G153" s="585">
        <f t="shared" si="84"/>
        <v>1</v>
      </c>
      <c r="H153" s="591">
        <v>2</v>
      </c>
      <c r="I153" s="586">
        <f t="shared" si="85"/>
        <v>1</v>
      </c>
      <c r="J153" s="61">
        <f t="shared" si="89"/>
        <v>0</v>
      </c>
      <c r="K153" s="587">
        <f t="shared" si="86"/>
        <v>0</v>
      </c>
      <c r="L153" s="596"/>
      <c r="M153" s="596"/>
      <c r="N153" s="596"/>
      <c r="O153" s="596"/>
      <c r="P153" s="596"/>
      <c r="Q153" s="596"/>
      <c r="R153" s="596"/>
      <c r="S153" s="596"/>
      <c r="T153" s="94">
        <f t="shared" si="90"/>
        <v>2</v>
      </c>
      <c r="U153" s="586"/>
      <c r="V153" s="592"/>
    </row>
    <row r="154" spans="1:22" s="588" customFormat="1" ht="22.5" x14ac:dyDescent="0.2">
      <c r="A154" s="511" t="s">
        <v>202</v>
      </c>
      <c r="B154" s="589">
        <f t="shared" si="88"/>
        <v>0</v>
      </c>
      <c r="C154" s="590">
        <v>0</v>
      </c>
      <c r="D154" s="596"/>
      <c r="E154" s="596"/>
      <c r="F154" s="596"/>
      <c r="G154" s="585"/>
      <c r="H154" s="591"/>
      <c r="I154" s="586"/>
      <c r="J154" s="61">
        <f t="shared" si="89"/>
        <v>0</v>
      </c>
      <c r="K154" s="587">
        <v>0</v>
      </c>
      <c r="L154" s="596"/>
      <c r="M154" s="596"/>
      <c r="N154" s="596"/>
      <c r="O154" s="596"/>
      <c r="P154" s="596"/>
      <c r="Q154" s="596"/>
      <c r="R154" s="596"/>
      <c r="S154" s="596"/>
      <c r="T154" s="94">
        <f t="shared" si="90"/>
        <v>0</v>
      </c>
      <c r="U154" s="586"/>
      <c r="V154" s="592"/>
    </row>
    <row r="155" spans="1:22" s="588" customFormat="1" ht="22.5" x14ac:dyDescent="0.2">
      <c r="A155" s="100" t="s">
        <v>788</v>
      </c>
      <c r="B155" s="589">
        <f t="shared" si="88"/>
        <v>0</v>
      </c>
      <c r="C155" s="590">
        <v>0</v>
      </c>
      <c r="D155" s="596"/>
      <c r="E155" s="596"/>
      <c r="F155" s="596"/>
      <c r="G155" s="585"/>
      <c r="H155" s="591"/>
      <c r="I155" s="586"/>
      <c r="J155" s="61">
        <f t="shared" si="89"/>
        <v>0</v>
      </c>
      <c r="K155" s="587">
        <v>0</v>
      </c>
      <c r="L155" s="596"/>
      <c r="M155" s="596"/>
      <c r="N155" s="596"/>
      <c r="O155" s="596"/>
      <c r="P155" s="596"/>
      <c r="Q155" s="596"/>
      <c r="R155" s="596"/>
      <c r="S155" s="596"/>
      <c r="T155" s="94">
        <f t="shared" si="90"/>
        <v>0</v>
      </c>
      <c r="U155" s="586"/>
      <c r="V155" s="592"/>
    </row>
    <row r="156" spans="1:22" s="588" customFormat="1" ht="22.5" x14ac:dyDescent="0.2">
      <c r="A156" s="70" t="s">
        <v>89</v>
      </c>
      <c r="B156" s="589">
        <f t="shared" si="88"/>
        <v>0</v>
      </c>
      <c r="C156" s="590">
        <v>0</v>
      </c>
      <c r="D156" s="596"/>
      <c r="E156" s="596"/>
      <c r="F156" s="596"/>
      <c r="G156" s="585"/>
      <c r="H156" s="591"/>
      <c r="I156" s="586"/>
      <c r="J156" s="61">
        <f t="shared" si="89"/>
        <v>0</v>
      </c>
      <c r="K156" s="587">
        <v>0</v>
      </c>
      <c r="L156" s="596"/>
      <c r="M156" s="596"/>
      <c r="N156" s="596"/>
      <c r="O156" s="596"/>
      <c r="P156" s="596"/>
      <c r="Q156" s="596"/>
      <c r="R156" s="596"/>
      <c r="S156" s="596"/>
      <c r="T156" s="94">
        <f t="shared" si="90"/>
        <v>0</v>
      </c>
      <c r="U156" s="586"/>
      <c r="V156" s="592"/>
    </row>
    <row r="157" spans="1:22" s="588" customFormat="1" x14ac:dyDescent="0.2">
      <c r="A157" s="100" t="s">
        <v>177</v>
      </c>
      <c r="B157" s="589">
        <f t="shared" si="88"/>
        <v>4</v>
      </c>
      <c r="C157" s="590">
        <v>4</v>
      </c>
      <c r="D157" s="596"/>
      <c r="E157" s="596"/>
      <c r="F157" s="596">
        <v>4</v>
      </c>
      <c r="G157" s="585">
        <f t="shared" si="84"/>
        <v>1</v>
      </c>
      <c r="H157" s="591">
        <v>4</v>
      </c>
      <c r="I157" s="586">
        <f t="shared" si="85"/>
        <v>1</v>
      </c>
      <c r="J157" s="61">
        <f t="shared" si="89"/>
        <v>0</v>
      </c>
      <c r="K157" s="587">
        <f t="shared" si="86"/>
        <v>0</v>
      </c>
      <c r="L157" s="596"/>
      <c r="M157" s="596"/>
      <c r="N157" s="596"/>
      <c r="O157" s="596"/>
      <c r="P157" s="596"/>
      <c r="Q157" s="596"/>
      <c r="R157" s="596"/>
      <c r="S157" s="596"/>
      <c r="T157" s="94">
        <f t="shared" si="90"/>
        <v>4</v>
      </c>
      <c r="U157" s="586"/>
      <c r="V157" s="592"/>
    </row>
    <row r="158" spans="1:22" s="588" customFormat="1" x14ac:dyDescent="0.2">
      <c r="A158" s="512" t="s">
        <v>205</v>
      </c>
      <c r="B158" s="589">
        <f t="shared" si="88"/>
        <v>0</v>
      </c>
      <c r="C158" s="590">
        <v>0</v>
      </c>
      <c r="D158" s="596"/>
      <c r="E158" s="596"/>
      <c r="F158" s="596"/>
      <c r="G158" s="585"/>
      <c r="H158" s="591"/>
      <c r="I158" s="586"/>
      <c r="J158" s="61">
        <f t="shared" si="89"/>
        <v>0</v>
      </c>
      <c r="K158" s="587">
        <v>0</v>
      </c>
      <c r="L158" s="596"/>
      <c r="M158" s="596"/>
      <c r="N158" s="596"/>
      <c r="O158" s="596"/>
      <c r="P158" s="596"/>
      <c r="Q158" s="596"/>
      <c r="R158" s="596"/>
      <c r="S158" s="596"/>
      <c r="T158" s="94">
        <f t="shared" si="90"/>
        <v>0</v>
      </c>
      <c r="U158" s="586"/>
      <c r="V158" s="592"/>
    </row>
    <row r="159" spans="1:22" s="588" customFormat="1" ht="22.5" x14ac:dyDescent="0.2">
      <c r="A159" s="100" t="s">
        <v>206</v>
      </c>
      <c r="B159" s="589">
        <f t="shared" si="88"/>
        <v>0</v>
      </c>
      <c r="C159" s="590">
        <v>0</v>
      </c>
      <c r="D159" s="596"/>
      <c r="E159" s="596"/>
      <c r="F159" s="596"/>
      <c r="G159" s="585"/>
      <c r="H159" s="591"/>
      <c r="I159" s="586"/>
      <c r="J159" s="61">
        <f t="shared" si="89"/>
        <v>0</v>
      </c>
      <c r="K159" s="587">
        <v>0</v>
      </c>
      <c r="L159" s="596"/>
      <c r="M159" s="596"/>
      <c r="N159" s="596"/>
      <c r="O159" s="596"/>
      <c r="P159" s="596"/>
      <c r="Q159" s="596"/>
      <c r="R159" s="596"/>
      <c r="S159" s="596"/>
      <c r="T159" s="94">
        <f t="shared" si="90"/>
        <v>0</v>
      </c>
      <c r="U159" s="586"/>
      <c r="V159" s="592"/>
    </row>
    <row r="160" spans="1:22" s="588" customFormat="1" x14ac:dyDescent="0.2">
      <c r="A160" s="604" t="s">
        <v>207</v>
      </c>
      <c r="B160" s="602">
        <f>SUM(B161:B166)</f>
        <v>12</v>
      </c>
      <c r="C160" s="602">
        <f>SUM(C161:C166)</f>
        <v>12</v>
      </c>
      <c r="D160" s="602">
        <f t="shared" ref="D160:V160" si="91">SUM(D161:D166)</f>
        <v>0</v>
      </c>
      <c r="E160" s="602">
        <f t="shared" si="91"/>
        <v>0</v>
      </c>
      <c r="F160" s="602">
        <f t="shared" si="91"/>
        <v>8</v>
      </c>
      <c r="G160" s="585">
        <f t="shared" si="84"/>
        <v>0.66666666666666663</v>
      </c>
      <c r="H160" s="602">
        <f t="shared" si="91"/>
        <v>8</v>
      </c>
      <c r="I160" s="586">
        <f t="shared" si="85"/>
        <v>1</v>
      </c>
      <c r="J160" s="602">
        <f t="shared" si="91"/>
        <v>4</v>
      </c>
      <c r="K160" s="587">
        <f t="shared" si="86"/>
        <v>0.33333333333333331</v>
      </c>
      <c r="L160" s="602">
        <f t="shared" si="91"/>
        <v>1</v>
      </c>
      <c r="M160" s="602">
        <f t="shared" si="91"/>
        <v>0</v>
      </c>
      <c r="N160" s="602">
        <f t="shared" si="91"/>
        <v>0</v>
      </c>
      <c r="O160" s="602">
        <f t="shared" si="91"/>
        <v>0</v>
      </c>
      <c r="P160" s="602">
        <f t="shared" si="91"/>
        <v>0</v>
      </c>
      <c r="Q160" s="602">
        <f t="shared" si="91"/>
        <v>3</v>
      </c>
      <c r="R160" s="602">
        <f t="shared" si="91"/>
        <v>0</v>
      </c>
      <c r="S160" s="602">
        <f t="shared" si="91"/>
        <v>0</v>
      </c>
      <c r="T160" s="602">
        <f t="shared" si="91"/>
        <v>12</v>
      </c>
      <c r="U160" s="602">
        <f t="shared" si="91"/>
        <v>0</v>
      </c>
      <c r="V160" s="602">
        <f t="shared" si="91"/>
        <v>0</v>
      </c>
    </row>
    <row r="161" spans="1:22" s="588" customFormat="1" x14ac:dyDescent="0.2">
      <c r="A161" s="514" t="s">
        <v>208</v>
      </c>
      <c r="B161" s="589">
        <f t="shared" ref="B161:B166" si="92">C161+E161</f>
        <v>4</v>
      </c>
      <c r="C161" s="590">
        <v>4</v>
      </c>
      <c r="D161" s="116"/>
      <c r="E161" s="116"/>
      <c r="F161" s="116">
        <v>4</v>
      </c>
      <c r="G161" s="585">
        <f t="shared" si="84"/>
        <v>1</v>
      </c>
      <c r="H161" s="591">
        <v>4</v>
      </c>
      <c r="I161" s="586">
        <f t="shared" si="85"/>
        <v>1</v>
      </c>
      <c r="J161" s="61">
        <f t="shared" ref="J161:J166" si="93">SUM(L161:S161)</f>
        <v>0</v>
      </c>
      <c r="K161" s="587">
        <f t="shared" si="86"/>
        <v>0</v>
      </c>
      <c r="L161" s="116"/>
      <c r="M161" s="116"/>
      <c r="N161" s="116"/>
      <c r="O161" s="116"/>
      <c r="P161" s="116"/>
      <c r="Q161" s="116"/>
      <c r="R161" s="116"/>
      <c r="S161" s="116"/>
      <c r="T161" s="94">
        <f t="shared" ref="T161:T166" si="94">F161+J161</f>
        <v>4</v>
      </c>
      <c r="U161" s="586"/>
      <c r="V161" s="592"/>
    </row>
    <row r="162" spans="1:22" s="588" customFormat="1" ht="22.5" x14ac:dyDescent="0.2">
      <c r="A162" s="515" t="s">
        <v>209</v>
      </c>
      <c r="B162" s="589">
        <f t="shared" si="92"/>
        <v>2</v>
      </c>
      <c r="C162" s="590">
        <v>2</v>
      </c>
      <c r="D162" s="465"/>
      <c r="E162" s="273"/>
      <c r="F162" s="116">
        <v>2</v>
      </c>
      <c r="G162" s="585">
        <f t="shared" si="84"/>
        <v>1</v>
      </c>
      <c r="H162" s="591">
        <v>2</v>
      </c>
      <c r="I162" s="586">
        <f t="shared" si="85"/>
        <v>1</v>
      </c>
      <c r="J162" s="61">
        <f t="shared" si="93"/>
        <v>0</v>
      </c>
      <c r="K162" s="587">
        <f t="shared" si="86"/>
        <v>0</v>
      </c>
      <c r="L162" s="116"/>
      <c r="M162" s="116"/>
      <c r="N162" s="116"/>
      <c r="O162" s="116"/>
      <c r="P162" s="116"/>
      <c r="Q162" s="116"/>
      <c r="R162" s="116"/>
      <c r="S162" s="116"/>
      <c r="T162" s="94">
        <f t="shared" si="94"/>
        <v>2</v>
      </c>
      <c r="U162" s="586"/>
      <c r="V162" s="592"/>
    </row>
    <row r="163" spans="1:22" s="588" customFormat="1" ht="45" x14ac:dyDescent="0.2">
      <c r="A163" s="515" t="s">
        <v>210</v>
      </c>
      <c r="B163" s="589">
        <f t="shared" si="92"/>
        <v>2</v>
      </c>
      <c r="C163" s="590">
        <v>2</v>
      </c>
      <c r="D163" s="465"/>
      <c r="E163" s="273"/>
      <c r="F163" s="116">
        <v>1</v>
      </c>
      <c r="G163" s="585">
        <f t="shared" si="84"/>
        <v>0.5</v>
      </c>
      <c r="H163" s="591">
        <v>1</v>
      </c>
      <c r="I163" s="586">
        <f t="shared" si="85"/>
        <v>1</v>
      </c>
      <c r="J163" s="61">
        <f t="shared" si="93"/>
        <v>1</v>
      </c>
      <c r="K163" s="587">
        <f t="shared" si="86"/>
        <v>0.5</v>
      </c>
      <c r="L163" s="116"/>
      <c r="M163" s="116"/>
      <c r="N163" s="116"/>
      <c r="O163" s="116"/>
      <c r="P163" s="116"/>
      <c r="Q163" s="116">
        <v>1</v>
      </c>
      <c r="R163" s="116"/>
      <c r="S163" s="116"/>
      <c r="T163" s="94">
        <f t="shared" si="94"/>
        <v>2</v>
      </c>
      <c r="U163" s="586"/>
      <c r="V163" s="592"/>
    </row>
    <row r="164" spans="1:22" s="588" customFormat="1" ht="45" x14ac:dyDescent="0.2">
      <c r="A164" s="515" t="s">
        <v>211</v>
      </c>
      <c r="B164" s="589">
        <f t="shared" si="92"/>
        <v>1</v>
      </c>
      <c r="C164" s="590">
        <v>1</v>
      </c>
      <c r="D164" s="465"/>
      <c r="E164" s="273"/>
      <c r="F164" s="116"/>
      <c r="G164" s="585"/>
      <c r="H164" s="591"/>
      <c r="I164" s="586"/>
      <c r="J164" s="61">
        <f t="shared" si="93"/>
        <v>1</v>
      </c>
      <c r="K164" s="594">
        <f t="shared" si="86"/>
        <v>1</v>
      </c>
      <c r="L164" s="116"/>
      <c r="M164" s="116"/>
      <c r="N164" s="116"/>
      <c r="O164" s="116"/>
      <c r="P164" s="116"/>
      <c r="Q164" s="116">
        <v>1</v>
      </c>
      <c r="R164" s="116"/>
      <c r="S164" s="116"/>
      <c r="T164" s="94">
        <f t="shared" si="94"/>
        <v>1</v>
      </c>
      <c r="U164" s="586"/>
      <c r="V164" s="592"/>
    </row>
    <row r="165" spans="1:22" s="588" customFormat="1" ht="33.75" x14ac:dyDescent="0.2">
      <c r="A165" s="515" t="s">
        <v>212</v>
      </c>
      <c r="B165" s="589">
        <f t="shared" si="92"/>
        <v>0</v>
      </c>
      <c r="C165" s="590">
        <v>0</v>
      </c>
      <c r="D165" s="465"/>
      <c r="E165" s="273"/>
      <c r="F165" s="116"/>
      <c r="G165" s="585"/>
      <c r="H165" s="591"/>
      <c r="I165" s="586"/>
      <c r="J165" s="61">
        <f t="shared" si="93"/>
        <v>0</v>
      </c>
      <c r="K165" s="587">
        <v>0</v>
      </c>
      <c r="L165" s="116"/>
      <c r="M165" s="116"/>
      <c r="N165" s="116"/>
      <c r="O165" s="116"/>
      <c r="P165" s="116"/>
      <c r="Q165" s="116"/>
      <c r="R165" s="116"/>
      <c r="S165" s="116"/>
      <c r="T165" s="94">
        <f t="shared" si="94"/>
        <v>0</v>
      </c>
      <c r="U165" s="586"/>
      <c r="V165" s="592"/>
    </row>
    <row r="166" spans="1:22" s="588" customFormat="1" ht="22.5" x14ac:dyDescent="0.2">
      <c r="A166" s="515" t="s">
        <v>213</v>
      </c>
      <c r="B166" s="589">
        <f t="shared" si="92"/>
        <v>3</v>
      </c>
      <c r="C166" s="590">
        <v>3</v>
      </c>
      <c r="D166" s="465"/>
      <c r="E166" s="273"/>
      <c r="F166" s="118">
        <v>1</v>
      </c>
      <c r="G166" s="585">
        <f t="shared" si="84"/>
        <v>0.33333333333333331</v>
      </c>
      <c r="H166" s="591">
        <v>1</v>
      </c>
      <c r="I166" s="586">
        <f t="shared" si="85"/>
        <v>1</v>
      </c>
      <c r="J166" s="61">
        <f t="shared" si="93"/>
        <v>2</v>
      </c>
      <c r="K166" s="587">
        <f t="shared" si="86"/>
        <v>0.66666666666666663</v>
      </c>
      <c r="L166" s="465">
        <v>1</v>
      </c>
      <c r="M166" s="465"/>
      <c r="N166" s="465"/>
      <c r="O166" s="465"/>
      <c r="P166" s="465"/>
      <c r="Q166" s="465">
        <v>1</v>
      </c>
      <c r="R166" s="465"/>
      <c r="S166" s="465"/>
      <c r="T166" s="94">
        <f t="shared" si="94"/>
        <v>3</v>
      </c>
      <c r="U166" s="586"/>
      <c r="V166" s="592"/>
    </row>
    <row r="167" spans="1:22" s="588" customFormat="1" x14ac:dyDescent="0.2">
      <c r="A167" s="605" t="s">
        <v>214</v>
      </c>
      <c r="B167" s="123">
        <f>C167+E167</f>
        <v>3</v>
      </c>
      <c r="C167" s="606">
        <f>SUM(C168:C171)</f>
        <v>3</v>
      </c>
      <c r="D167" s="606">
        <f t="shared" ref="D167:H167" si="95">SUM(D168:D171)</f>
        <v>0</v>
      </c>
      <c r="E167" s="606">
        <f t="shared" si="95"/>
        <v>0</v>
      </c>
      <c r="F167" s="606">
        <f t="shared" si="95"/>
        <v>3</v>
      </c>
      <c r="G167" s="585">
        <f t="shared" si="84"/>
        <v>1</v>
      </c>
      <c r="H167" s="606">
        <f t="shared" si="95"/>
        <v>3</v>
      </c>
      <c r="I167" s="586">
        <f t="shared" si="85"/>
        <v>1</v>
      </c>
      <c r="J167" s="607">
        <v>0</v>
      </c>
      <c r="K167" s="587">
        <f t="shared" si="86"/>
        <v>0</v>
      </c>
      <c r="L167" s="606">
        <f t="shared" ref="L167:S167" si="96">SUM(L168:L171)</f>
        <v>0</v>
      </c>
      <c r="M167" s="606">
        <f t="shared" si="96"/>
        <v>0</v>
      </c>
      <c r="N167" s="606">
        <f t="shared" si="96"/>
        <v>0</v>
      </c>
      <c r="O167" s="606">
        <f t="shared" si="96"/>
        <v>0</v>
      </c>
      <c r="P167" s="606">
        <f t="shared" si="96"/>
        <v>0</v>
      </c>
      <c r="Q167" s="606">
        <f t="shared" si="96"/>
        <v>0</v>
      </c>
      <c r="R167" s="606">
        <f t="shared" si="96"/>
        <v>0</v>
      </c>
      <c r="S167" s="606">
        <f t="shared" si="96"/>
        <v>0</v>
      </c>
      <c r="T167" s="123">
        <f>SUM(T168:W171)</f>
        <v>3</v>
      </c>
      <c r="U167" s="123">
        <f>SUM(U168:X171)</f>
        <v>0</v>
      </c>
      <c r="V167" s="123">
        <f>SUM(V168:Y171)</f>
        <v>0</v>
      </c>
    </row>
    <row r="168" spans="1:22" s="588" customFormat="1" x14ac:dyDescent="0.2">
      <c r="A168" s="516" t="s">
        <v>215</v>
      </c>
      <c r="B168" s="589">
        <f t="shared" ref="B168:B171" si="97">C168+E168</f>
        <v>0</v>
      </c>
      <c r="C168" s="590">
        <v>0</v>
      </c>
      <c r="D168" s="465"/>
      <c r="E168" s="465"/>
      <c r="F168" s="118"/>
      <c r="G168" s="585"/>
      <c r="H168" s="591"/>
      <c r="I168" s="586"/>
      <c r="J168" s="61">
        <f>SUM(L168:S168)</f>
        <v>0</v>
      </c>
      <c r="K168" s="587">
        <v>0</v>
      </c>
      <c r="L168" s="465"/>
      <c r="M168" s="465"/>
      <c r="N168" s="465"/>
      <c r="O168" s="465"/>
      <c r="P168" s="465"/>
      <c r="Q168" s="465"/>
      <c r="R168" s="465"/>
      <c r="S168" s="465"/>
      <c r="T168" s="94">
        <f>F168+J168</f>
        <v>0</v>
      </c>
      <c r="U168" s="586"/>
      <c r="V168" s="592"/>
    </row>
    <row r="169" spans="1:22" s="588" customFormat="1" ht="22.5" x14ac:dyDescent="0.2">
      <c r="A169" s="516" t="s">
        <v>216</v>
      </c>
      <c r="B169" s="589">
        <f t="shared" si="97"/>
        <v>0</v>
      </c>
      <c r="C169" s="590">
        <v>0</v>
      </c>
      <c r="D169" s="465"/>
      <c r="E169" s="465"/>
      <c r="F169" s="118"/>
      <c r="G169" s="585"/>
      <c r="H169" s="591"/>
      <c r="I169" s="586"/>
      <c r="J169" s="61">
        <f>SUM(L169:S169)</f>
        <v>0</v>
      </c>
      <c r="K169" s="587">
        <v>0</v>
      </c>
      <c r="L169" s="465"/>
      <c r="M169" s="465"/>
      <c r="N169" s="465"/>
      <c r="O169" s="465"/>
      <c r="P169" s="465"/>
      <c r="Q169" s="465"/>
      <c r="R169" s="465"/>
      <c r="S169" s="465"/>
      <c r="T169" s="94">
        <f>F169+J169</f>
        <v>0</v>
      </c>
      <c r="U169" s="586"/>
      <c r="V169" s="592"/>
    </row>
    <row r="170" spans="1:22" s="588" customFormat="1" ht="22.5" x14ac:dyDescent="0.2">
      <c r="A170" s="516" t="s">
        <v>217</v>
      </c>
      <c r="B170" s="589">
        <f t="shared" si="97"/>
        <v>0</v>
      </c>
      <c r="C170" s="590">
        <v>0</v>
      </c>
      <c r="D170" s="465"/>
      <c r="E170" s="465"/>
      <c r="F170" s="118"/>
      <c r="G170" s="585"/>
      <c r="H170" s="591"/>
      <c r="I170" s="586"/>
      <c r="J170" s="61">
        <f>SUM(L170:S170)</f>
        <v>0</v>
      </c>
      <c r="K170" s="587">
        <v>0</v>
      </c>
      <c r="L170" s="465"/>
      <c r="M170" s="465"/>
      <c r="N170" s="465"/>
      <c r="O170" s="465"/>
      <c r="P170" s="465"/>
      <c r="Q170" s="465"/>
      <c r="R170" s="465"/>
      <c r="S170" s="465"/>
      <c r="T170" s="94">
        <f>F170+J170</f>
        <v>0</v>
      </c>
      <c r="U170" s="586"/>
      <c r="V170" s="592"/>
    </row>
    <row r="171" spans="1:22" s="588" customFormat="1" ht="33.75" x14ac:dyDescent="0.2">
      <c r="A171" s="516" t="s">
        <v>218</v>
      </c>
      <c r="B171" s="589">
        <f t="shared" si="97"/>
        <v>3</v>
      </c>
      <c r="C171" s="590">
        <v>3</v>
      </c>
      <c r="D171" s="465"/>
      <c r="E171" s="465"/>
      <c r="F171" s="118">
        <v>3</v>
      </c>
      <c r="G171" s="585">
        <f t="shared" si="84"/>
        <v>1</v>
      </c>
      <c r="H171" s="591">
        <v>3</v>
      </c>
      <c r="I171" s="586">
        <f t="shared" si="85"/>
        <v>1</v>
      </c>
      <c r="J171" s="61">
        <f>SUM(L171:S171)</f>
        <v>0</v>
      </c>
      <c r="K171" s="587">
        <f t="shared" si="86"/>
        <v>0</v>
      </c>
      <c r="L171" s="465"/>
      <c r="M171" s="465"/>
      <c r="N171" s="465"/>
      <c r="O171" s="465"/>
      <c r="P171" s="465"/>
      <c r="Q171" s="465"/>
      <c r="R171" s="465"/>
      <c r="S171" s="465"/>
      <c r="T171" s="94">
        <f>F171+J171</f>
        <v>3</v>
      </c>
      <c r="U171" s="586"/>
      <c r="V171" s="592"/>
    </row>
    <row r="172" spans="1:22" x14ac:dyDescent="0.2">
      <c r="A172" s="608"/>
      <c r="B172" s="608"/>
      <c r="C172" s="608"/>
      <c r="D172" s="608"/>
      <c r="E172" s="608"/>
      <c r="F172" s="608"/>
      <c r="G172" s="608"/>
      <c r="H172" s="609"/>
      <c r="I172" s="608"/>
      <c r="J172" s="608"/>
      <c r="K172" s="608"/>
      <c r="L172" s="608"/>
      <c r="M172" s="608"/>
      <c r="N172" s="608"/>
      <c r="O172" s="608"/>
      <c r="P172" s="608"/>
      <c r="Q172" s="608"/>
      <c r="R172" s="608"/>
      <c r="S172" s="608"/>
      <c r="T172" s="608"/>
      <c r="U172" s="608"/>
      <c r="V172" s="608"/>
    </row>
    <row r="173" spans="1:22" x14ac:dyDescent="0.2">
      <c r="A173" s="608"/>
      <c r="B173" s="608"/>
      <c r="C173" s="608"/>
      <c r="D173" s="608"/>
      <c r="E173" s="608"/>
      <c r="F173" s="608"/>
      <c r="G173" s="608"/>
      <c r="H173" s="609"/>
      <c r="I173" s="608"/>
      <c r="J173" s="608"/>
      <c r="K173" s="608"/>
      <c r="L173" s="608"/>
      <c r="M173" s="608"/>
      <c r="N173" s="608"/>
      <c r="O173" s="608"/>
      <c r="P173" s="608"/>
      <c r="Q173" s="608"/>
      <c r="R173" s="608"/>
      <c r="S173" s="608"/>
      <c r="T173" s="608"/>
      <c r="U173" s="608"/>
      <c r="V173" s="608"/>
    </row>
    <row r="174" spans="1:22" x14ac:dyDescent="0.2">
      <c r="A174" s="608"/>
      <c r="B174" s="608"/>
      <c r="C174" s="608"/>
      <c r="D174" s="608"/>
      <c r="E174" s="608"/>
      <c r="F174" s="608"/>
      <c r="G174" s="608"/>
      <c r="H174" s="609"/>
      <c r="I174" s="608"/>
      <c r="J174" s="608"/>
      <c r="K174" s="608"/>
      <c r="L174" s="608"/>
      <c r="M174" s="608"/>
      <c r="N174" s="608"/>
      <c r="O174" s="608"/>
      <c r="P174" s="608"/>
      <c r="Q174" s="608"/>
      <c r="R174" s="608"/>
      <c r="S174" s="608"/>
      <c r="T174" s="608"/>
      <c r="U174" s="608"/>
      <c r="V174" s="608"/>
    </row>
  </sheetData>
  <autoFilter ref="A11:V171"/>
  <mergeCells count="32">
    <mergeCell ref="B2:R2"/>
    <mergeCell ref="B3:P3"/>
    <mergeCell ref="B4:P4"/>
    <mergeCell ref="A5:A10"/>
    <mergeCell ref="B5:B10"/>
    <mergeCell ref="C5:E5"/>
    <mergeCell ref="F5:I5"/>
    <mergeCell ref="J5:S6"/>
    <mergeCell ref="S7:S9"/>
    <mergeCell ref="H9:I9"/>
    <mergeCell ref="N8:N9"/>
    <mergeCell ref="O8:O9"/>
    <mergeCell ref="P8:P9"/>
    <mergeCell ref="Q8:Q9"/>
    <mergeCell ref="R8:R9"/>
    <mergeCell ref="F9:G9"/>
    <mergeCell ref="T5:U6"/>
    <mergeCell ref="V5:V9"/>
    <mergeCell ref="C6:D6"/>
    <mergeCell ref="F6:G8"/>
    <mergeCell ref="H6:I8"/>
    <mergeCell ref="C7:C10"/>
    <mergeCell ref="E7:E10"/>
    <mergeCell ref="J7:K9"/>
    <mergeCell ref="L7:O7"/>
    <mergeCell ref="P7:R7"/>
    <mergeCell ref="L10:O10"/>
    <mergeCell ref="P10:S10"/>
    <mergeCell ref="T7:U8"/>
    <mergeCell ref="D8:D10"/>
    <mergeCell ref="L8:L9"/>
    <mergeCell ref="M8:M9"/>
  </mergeCells>
  <pageMargins left="0.31496062992125984" right="0.11811023622047245" top="0.35433070866141736" bottom="0.15748031496062992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selection activeCell="Z23" sqref="Z23"/>
    </sheetView>
  </sheetViews>
  <sheetFormatPr defaultRowHeight="12.75" x14ac:dyDescent="0.2"/>
  <cols>
    <col min="1" max="1" width="24.140625" style="570" customWidth="1"/>
    <col min="2" max="4" width="6.85546875" style="570" customWidth="1"/>
    <col min="5" max="6" width="5.42578125" style="570" customWidth="1"/>
    <col min="7" max="7" width="7.140625" style="570" customWidth="1"/>
    <col min="8" max="8" width="6.140625" style="571" customWidth="1"/>
    <col min="9" max="9" width="6.28515625" style="570" customWidth="1"/>
    <col min="10" max="10" width="5.42578125" style="570" customWidth="1"/>
    <col min="11" max="11" width="7" style="570" customWidth="1"/>
    <col min="12" max="24" width="5.42578125" style="570" customWidth="1"/>
    <col min="25" max="16384" width="9.140625" style="570"/>
  </cols>
  <sheetData>
    <row r="1" spans="1:24" x14ac:dyDescent="0.2">
      <c r="W1" s="610" t="s">
        <v>789</v>
      </c>
    </row>
    <row r="2" spans="1:24" ht="15.75" x14ac:dyDescent="0.25">
      <c r="B2" s="868" t="s">
        <v>790</v>
      </c>
      <c r="C2" s="868"/>
      <c r="D2" s="868"/>
      <c r="E2" s="868"/>
      <c r="F2" s="868"/>
      <c r="G2" s="868"/>
      <c r="H2" s="868"/>
      <c r="I2" s="868"/>
      <c r="J2" s="868"/>
      <c r="K2" s="868"/>
      <c r="L2" s="868"/>
      <c r="M2" s="868"/>
      <c r="N2" s="868"/>
      <c r="O2" s="868"/>
      <c r="P2" s="868"/>
      <c r="Q2" s="868"/>
      <c r="R2" s="868"/>
    </row>
    <row r="3" spans="1:24" ht="15.75" x14ac:dyDescent="0.2">
      <c r="B3" s="867" t="s">
        <v>477</v>
      </c>
      <c r="C3" s="867"/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  <c r="O3" s="867"/>
      <c r="P3" s="867"/>
    </row>
    <row r="4" spans="1:24" ht="15.75" x14ac:dyDescent="0.2">
      <c r="B4" s="867" t="s">
        <v>471</v>
      </c>
      <c r="C4" s="867"/>
      <c r="D4" s="86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</row>
    <row r="5" spans="1:24" ht="18" customHeight="1" x14ac:dyDescent="0.2">
      <c r="A5" s="818" t="s">
        <v>1</v>
      </c>
      <c r="B5" s="821" t="s">
        <v>3</v>
      </c>
      <c r="C5" s="824" t="s">
        <v>4</v>
      </c>
      <c r="D5" s="825"/>
      <c r="E5" s="826"/>
      <c r="F5" s="827" t="s">
        <v>5</v>
      </c>
      <c r="G5" s="828"/>
      <c r="H5" s="828"/>
      <c r="I5" s="828"/>
      <c r="J5" s="812" t="s">
        <v>6</v>
      </c>
      <c r="K5" s="813"/>
      <c r="L5" s="813"/>
      <c r="M5" s="813"/>
      <c r="N5" s="813"/>
      <c r="O5" s="813"/>
      <c r="P5" s="813"/>
      <c r="Q5" s="813"/>
      <c r="R5" s="813"/>
      <c r="S5" s="813"/>
      <c r="T5" s="813"/>
      <c r="U5" s="814"/>
      <c r="V5" s="642" t="s">
        <v>7</v>
      </c>
      <c r="W5" s="643"/>
      <c r="X5" s="865" t="s">
        <v>677</v>
      </c>
    </row>
    <row r="6" spans="1:24" ht="33.75" customHeight="1" x14ac:dyDescent="0.2">
      <c r="A6" s="819"/>
      <c r="B6" s="822"/>
      <c r="C6" s="804" t="s">
        <v>9</v>
      </c>
      <c r="D6" s="805"/>
      <c r="E6" s="550" t="s">
        <v>10</v>
      </c>
      <c r="F6" s="642" t="s">
        <v>11</v>
      </c>
      <c r="G6" s="643"/>
      <c r="H6" s="642" t="s">
        <v>12</v>
      </c>
      <c r="I6" s="643"/>
      <c r="J6" s="815"/>
      <c r="K6" s="816"/>
      <c r="L6" s="816"/>
      <c r="M6" s="816"/>
      <c r="N6" s="816"/>
      <c r="O6" s="816"/>
      <c r="P6" s="816"/>
      <c r="Q6" s="816"/>
      <c r="R6" s="816"/>
      <c r="S6" s="816"/>
      <c r="T6" s="816"/>
      <c r="U6" s="817"/>
      <c r="V6" s="646"/>
      <c r="W6" s="647"/>
      <c r="X6" s="865"/>
    </row>
    <row r="7" spans="1:24" x14ac:dyDescent="0.2">
      <c r="A7" s="819"/>
      <c r="B7" s="822"/>
      <c r="C7" s="809" t="s">
        <v>11</v>
      </c>
      <c r="D7" s="12" t="s">
        <v>13</v>
      </c>
      <c r="E7" s="809" t="s">
        <v>11</v>
      </c>
      <c r="F7" s="644"/>
      <c r="G7" s="645"/>
      <c r="H7" s="644"/>
      <c r="I7" s="645"/>
      <c r="J7" s="642" t="s">
        <v>11</v>
      </c>
      <c r="K7" s="643"/>
      <c r="L7" s="751" t="s">
        <v>14</v>
      </c>
      <c r="M7" s="752"/>
      <c r="N7" s="752"/>
      <c r="O7" s="752"/>
      <c r="P7" s="751" t="s">
        <v>15</v>
      </c>
      <c r="Q7" s="752"/>
      <c r="R7" s="752"/>
      <c r="S7" s="752"/>
      <c r="T7" s="753"/>
      <c r="U7" s="737" t="s">
        <v>16</v>
      </c>
      <c r="V7" s="642" t="s">
        <v>11</v>
      </c>
      <c r="W7" s="643"/>
      <c r="X7" s="865"/>
    </row>
    <row r="8" spans="1:24" ht="12.75" customHeight="1" x14ac:dyDescent="0.2">
      <c r="A8" s="819"/>
      <c r="B8" s="822"/>
      <c r="C8" s="810"/>
      <c r="D8" s="830" t="s">
        <v>18</v>
      </c>
      <c r="E8" s="810"/>
      <c r="F8" s="646"/>
      <c r="G8" s="647"/>
      <c r="H8" s="646"/>
      <c r="I8" s="647"/>
      <c r="J8" s="644"/>
      <c r="K8" s="645"/>
      <c r="L8" s="737" t="s">
        <v>19</v>
      </c>
      <c r="M8" s="737" t="s">
        <v>20</v>
      </c>
      <c r="N8" s="737" t="s">
        <v>21</v>
      </c>
      <c r="O8" s="737" t="s">
        <v>22</v>
      </c>
      <c r="P8" s="737" t="s">
        <v>24</v>
      </c>
      <c r="Q8" s="737" t="s">
        <v>25</v>
      </c>
      <c r="R8" s="737" t="s">
        <v>26</v>
      </c>
      <c r="S8" s="737" t="s">
        <v>27</v>
      </c>
      <c r="T8" s="737" t="s">
        <v>28</v>
      </c>
      <c r="U8" s="738"/>
      <c r="V8" s="646"/>
      <c r="W8" s="647"/>
      <c r="X8" s="865"/>
    </row>
    <row r="9" spans="1:24" ht="42" customHeight="1" x14ac:dyDescent="0.2">
      <c r="A9" s="819"/>
      <c r="B9" s="822"/>
      <c r="C9" s="810"/>
      <c r="D9" s="831"/>
      <c r="E9" s="810"/>
      <c r="F9" s="840" t="s">
        <v>785</v>
      </c>
      <c r="G9" s="842"/>
      <c r="H9" s="843" t="s">
        <v>786</v>
      </c>
      <c r="I9" s="844"/>
      <c r="J9" s="646"/>
      <c r="K9" s="647"/>
      <c r="L9" s="739"/>
      <c r="M9" s="739"/>
      <c r="N9" s="739"/>
      <c r="O9" s="739"/>
      <c r="P9" s="739"/>
      <c r="Q9" s="739"/>
      <c r="R9" s="739"/>
      <c r="S9" s="739"/>
      <c r="T9" s="739"/>
      <c r="U9" s="739"/>
      <c r="V9" s="549" t="s">
        <v>30</v>
      </c>
      <c r="W9" s="549" t="s">
        <v>31</v>
      </c>
      <c r="X9" s="865"/>
    </row>
    <row r="10" spans="1:24" ht="22.5" x14ac:dyDescent="0.2">
      <c r="A10" s="820"/>
      <c r="B10" s="823"/>
      <c r="C10" s="811"/>
      <c r="D10" s="832"/>
      <c r="E10" s="811"/>
      <c r="F10" s="549" t="s">
        <v>32</v>
      </c>
      <c r="G10" s="13" t="s">
        <v>33</v>
      </c>
      <c r="H10" s="549" t="s">
        <v>32</v>
      </c>
      <c r="I10" s="549" t="s">
        <v>33</v>
      </c>
      <c r="J10" s="14" t="s">
        <v>34</v>
      </c>
      <c r="K10" s="15" t="s">
        <v>35</v>
      </c>
      <c r="L10" s="806" t="s">
        <v>32</v>
      </c>
      <c r="M10" s="807"/>
      <c r="N10" s="807"/>
      <c r="O10" s="807"/>
      <c r="P10" s="806" t="s">
        <v>32</v>
      </c>
      <c r="Q10" s="807"/>
      <c r="R10" s="807"/>
      <c r="S10" s="807"/>
      <c r="T10" s="807"/>
      <c r="U10" s="808"/>
      <c r="V10" s="13" t="s">
        <v>34</v>
      </c>
      <c r="W10" s="16" t="s">
        <v>36</v>
      </c>
      <c r="X10" s="611"/>
    </row>
    <row r="11" spans="1:24" x14ac:dyDescent="0.2">
      <c r="A11" s="17" t="s">
        <v>37</v>
      </c>
      <c r="B11" s="574">
        <v>1</v>
      </c>
      <c r="C11" s="574">
        <v>2</v>
      </c>
      <c r="D11" s="574">
        <v>3</v>
      </c>
      <c r="E11" s="574">
        <v>4</v>
      </c>
      <c r="F11" s="574">
        <v>5</v>
      </c>
      <c r="G11" s="574">
        <v>6</v>
      </c>
      <c r="H11" s="574">
        <v>7</v>
      </c>
      <c r="I11" s="574">
        <v>8</v>
      </c>
      <c r="J11" s="574">
        <v>9</v>
      </c>
      <c r="K11" s="574">
        <v>10</v>
      </c>
      <c r="L11" s="574">
        <v>11</v>
      </c>
      <c r="M11" s="574">
        <v>12</v>
      </c>
      <c r="N11" s="574">
        <v>13</v>
      </c>
      <c r="O11" s="574">
        <v>14</v>
      </c>
      <c r="P11" s="574">
        <v>15</v>
      </c>
      <c r="Q11" s="574">
        <v>16</v>
      </c>
      <c r="R11" s="574">
        <v>17</v>
      </c>
      <c r="S11" s="574">
        <v>18</v>
      </c>
      <c r="T11" s="574">
        <v>19</v>
      </c>
      <c r="U11" s="574">
        <v>20</v>
      </c>
      <c r="V11" s="574">
        <v>21</v>
      </c>
      <c r="W11" s="574">
        <v>22</v>
      </c>
      <c r="X11" s="574">
        <v>23</v>
      </c>
    </row>
    <row r="12" spans="1:24" ht="21" x14ac:dyDescent="0.2">
      <c r="A12" s="575" t="s">
        <v>64</v>
      </c>
      <c r="B12" s="576">
        <f>B13+B14+B15</f>
        <v>12</v>
      </c>
      <c r="C12" s="576">
        <f t="shared" ref="C12:E12" si="0">C13+C14+C15</f>
        <v>12</v>
      </c>
      <c r="D12" s="576">
        <f t="shared" si="0"/>
        <v>0</v>
      </c>
      <c r="E12" s="576">
        <f t="shared" si="0"/>
        <v>0</v>
      </c>
      <c r="F12" s="576">
        <f>F13+F14+F15</f>
        <v>6</v>
      </c>
      <c r="G12" s="579">
        <f>F12/B12</f>
        <v>0.5</v>
      </c>
      <c r="H12" s="578">
        <f>H13+H14+H15</f>
        <v>6</v>
      </c>
      <c r="I12" s="579">
        <f>H12/F12</f>
        <v>1</v>
      </c>
      <c r="J12" s="576">
        <f>SUM(J13,J15,J14)</f>
        <v>6</v>
      </c>
      <c r="K12" s="612">
        <f>J12/B12</f>
        <v>0.5</v>
      </c>
      <c r="L12" s="576">
        <f t="shared" ref="L12:U12" si="1">L13+L14+L15</f>
        <v>0</v>
      </c>
      <c r="M12" s="576">
        <f t="shared" si="1"/>
        <v>1</v>
      </c>
      <c r="N12" s="576">
        <f t="shared" si="1"/>
        <v>0</v>
      </c>
      <c r="O12" s="576">
        <f t="shared" si="1"/>
        <v>0</v>
      </c>
      <c r="P12" s="576">
        <f t="shared" si="1"/>
        <v>0</v>
      </c>
      <c r="Q12" s="576">
        <f t="shared" si="1"/>
        <v>3</v>
      </c>
      <c r="R12" s="576">
        <f t="shared" si="1"/>
        <v>1</v>
      </c>
      <c r="S12" s="576">
        <f t="shared" si="1"/>
        <v>0</v>
      </c>
      <c r="T12" s="576">
        <f t="shared" si="1"/>
        <v>0</v>
      </c>
      <c r="U12" s="576">
        <f t="shared" si="1"/>
        <v>1</v>
      </c>
      <c r="V12" s="576">
        <f>SUM(V13,V15,V14)</f>
        <v>12</v>
      </c>
      <c r="W12" s="613">
        <f>V12/B12</f>
        <v>1</v>
      </c>
      <c r="X12" s="576">
        <f>SUM(X13,X15,X14)</f>
        <v>0</v>
      </c>
    </row>
    <row r="13" spans="1:24" ht="21" x14ac:dyDescent="0.2">
      <c r="A13" s="581" t="s">
        <v>399</v>
      </c>
      <c r="B13" s="576">
        <f>B17+B20</f>
        <v>10</v>
      </c>
      <c r="C13" s="576">
        <f t="shared" ref="C13:X13" si="2">C17+C20</f>
        <v>10</v>
      </c>
      <c r="D13" s="576">
        <f t="shared" si="2"/>
        <v>0</v>
      </c>
      <c r="E13" s="576">
        <f t="shared" si="2"/>
        <v>0</v>
      </c>
      <c r="F13" s="576">
        <f t="shared" si="2"/>
        <v>5</v>
      </c>
      <c r="G13" s="579">
        <f>F13/B13</f>
        <v>0.5</v>
      </c>
      <c r="H13" s="576">
        <f t="shared" si="2"/>
        <v>5</v>
      </c>
      <c r="I13" s="579">
        <f t="shared" ref="I13:I36" si="3">H13/F13</f>
        <v>1</v>
      </c>
      <c r="J13" s="576">
        <f t="shared" si="2"/>
        <v>5</v>
      </c>
      <c r="K13" s="612">
        <f t="shared" ref="K13:K40" si="4">J13/B13</f>
        <v>0.5</v>
      </c>
      <c r="L13" s="576">
        <f t="shared" si="2"/>
        <v>0</v>
      </c>
      <c r="M13" s="576">
        <f t="shared" si="2"/>
        <v>0</v>
      </c>
      <c r="N13" s="576">
        <f t="shared" si="2"/>
        <v>0</v>
      </c>
      <c r="O13" s="576">
        <f t="shared" si="2"/>
        <v>0</v>
      </c>
      <c r="P13" s="576">
        <f t="shared" si="2"/>
        <v>0</v>
      </c>
      <c r="Q13" s="576">
        <f t="shared" si="2"/>
        <v>3</v>
      </c>
      <c r="R13" s="576">
        <f t="shared" si="2"/>
        <v>1</v>
      </c>
      <c r="S13" s="576">
        <f t="shared" si="2"/>
        <v>0</v>
      </c>
      <c r="T13" s="576">
        <f t="shared" si="2"/>
        <v>0</v>
      </c>
      <c r="U13" s="576">
        <f t="shared" si="2"/>
        <v>1</v>
      </c>
      <c r="V13" s="576">
        <f t="shared" si="2"/>
        <v>10</v>
      </c>
      <c r="W13" s="613">
        <f t="shared" ref="W13:W40" si="5">V13/B13</f>
        <v>1</v>
      </c>
      <c r="X13" s="576">
        <f t="shared" si="2"/>
        <v>0</v>
      </c>
    </row>
    <row r="14" spans="1:24" x14ac:dyDescent="0.2">
      <c r="A14" s="582" t="s">
        <v>401</v>
      </c>
      <c r="B14" s="576">
        <f>B18</f>
        <v>1</v>
      </c>
      <c r="C14" s="576">
        <f t="shared" ref="C14:F15" si="6">C18</f>
        <v>1</v>
      </c>
      <c r="D14" s="576">
        <f t="shared" si="6"/>
        <v>0</v>
      </c>
      <c r="E14" s="576">
        <f t="shared" si="6"/>
        <v>0</v>
      </c>
      <c r="F14" s="576">
        <f t="shared" si="6"/>
        <v>1</v>
      </c>
      <c r="G14" s="579">
        <f t="shared" ref="G14:G40" si="7">F14/B14</f>
        <v>1</v>
      </c>
      <c r="H14" s="578">
        <f t="shared" ref="H14:H15" si="8">H18</f>
        <v>1</v>
      </c>
      <c r="I14" s="579">
        <f t="shared" si="3"/>
        <v>1</v>
      </c>
      <c r="J14" s="583">
        <f>SUM(J18)</f>
        <v>0</v>
      </c>
      <c r="K14" s="612">
        <f t="shared" si="4"/>
        <v>0</v>
      </c>
      <c r="L14" s="576">
        <f t="shared" ref="L14:U15" si="9">L18</f>
        <v>0</v>
      </c>
      <c r="M14" s="576">
        <f t="shared" si="9"/>
        <v>0</v>
      </c>
      <c r="N14" s="576">
        <f t="shared" si="9"/>
        <v>0</v>
      </c>
      <c r="O14" s="576">
        <f t="shared" si="9"/>
        <v>0</v>
      </c>
      <c r="P14" s="576">
        <f t="shared" si="9"/>
        <v>0</v>
      </c>
      <c r="Q14" s="576">
        <f t="shared" si="9"/>
        <v>0</v>
      </c>
      <c r="R14" s="576">
        <f t="shared" si="9"/>
        <v>0</v>
      </c>
      <c r="S14" s="576">
        <f t="shared" si="9"/>
        <v>0</v>
      </c>
      <c r="T14" s="576">
        <f t="shared" si="9"/>
        <v>0</v>
      </c>
      <c r="U14" s="576">
        <f t="shared" si="9"/>
        <v>0</v>
      </c>
      <c r="V14" s="583">
        <f t="shared" ref="V14:X15" si="10">SUM(V18)</f>
        <v>1</v>
      </c>
      <c r="W14" s="613">
        <f t="shared" si="5"/>
        <v>1</v>
      </c>
      <c r="X14" s="583">
        <f t="shared" si="10"/>
        <v>0</v>
      </c>
    </row>
    <row r="15" spans="1:24" x14ac:dyDescent="0.2">
      <c r="A15" s="582" t="s">
        <v>400</v>
      </c>
      <c r="B15" s="576">
        <f>B19</f>
        <v>1</v>
      </c>
      <c r="C15" s="576">
        <f t="shared" si="6"/>
        <v>1</v>
      </c>
      <c r="D15" s="576">
        <f t="shared" si="6"/>
        <v>0</v>
      </c>
      <c r="E15" s="576">
        <f t="shared" si="6"/>
        <v>0</v>
      </c>
      <c r="F15" s="576">
        <f t="shared" si="6"/>
        <v>0</v>
      </c>
      <c r="G15" s="579">
        <f t="shared" si="7"/>
        <v>0</v>
      </c>
      <c r="H15" s="578">
        <f t="shared" si="8"/>
        <v>0</v>
      </c>
      <c r="I15" s="579">
        <v>0</v>
      </c>
      <c r="J15" s="576">
        <f>SUM(J19)</f>
        <v>1</v>
      </c>
      <c r="K15" s="612">
        <f t="shared" si="4"/>
        <v>1</v>
      </c>
      <c r="L15" s="576">
        <f t="shared" si="9"/>
        <v>0</v>
      </c>
      <c r="M15" s="576">
        <f t="shared" si="9"/>
        <v>1</v>
      </c>
      <c r="N15" s="576">
        <f t="shared" si="9"/>
        <v>0</v>
      </c>
      <c r="O15" s="576">
        <f t="shared" si="9"/>
        <v>0</v>
      </c>
      <c r="P15" s="576">
        <f t="shared" si="9"/>
        <v>0</v>
      </c>
      <c r="Q15" s="576">
        <f t="shared" si="9"/>
        <v>0</v>
      </c>
      <c r="R15" s="576">
        <f t="shared" si="9"/>
        <v>0</v>
      </c>
      <c r="S15" s="576">
        <f t="shared" si="9"/>
        <v>0</v>
      </c>
      <c r="T15" s="576">
        <f t="shared" si="9"/>
        <v>0</v>
      </c>
      <c r="U15" s="576">
        <f t="shared" si="9"/>
        <v>0</v>
      </c>
      <c r="V15" s="576">
        <f t="shared" si="10"/>
        <v>1</v>
      </c>
      <c r="W15" s="613">
        <f t="shared" si="5"/>
        <v>1</v>
      </c>
      <c r="X15" s="576">
        <f t="shared" si="10"/>
        <v>0</v>
      </c>
    </row>
    <row r="16" spans="1:24" x14ac:dyDescent="0.2">
      <c r="A16" s="584" t="s">
        <v>65</v>
      </c>
      <c r="B16" s="576">
        <f>B17+B18+B19</f>
        <v>11</v>
      </c>
      <c r="C16" s="576">
        <f t="shared" ref="C16:H16" si="11">C17+C18+C19</f>
        <v>11</v>
      </c>
      <c r="D16" s="576">
        <f>D17+D18+D19</f>
        <v>0</v>
      </c>
      <c r="E16" s="576">
        <f t="shared" si="11"/>
        <v>0</v>
      </c>
      <c r="F16" s="576">
        <f t="shared" si="11"/>
        <v>6</v>
      </c>
      <c r="G16" s="579">
        <f t="shared" si="7"/>
        <v>0.54545454545454541</v>
      </c>
      <c r="H16" s="576">
        <f t="shared" si="11"/>
        <v>6</v>
      </c>
      <c r="I16" s="579">
        <f t="shared" si="3"/>
        <v>1</v>
      </c>
      <c r="J16" s="576">
        <f>SUM(J17:J19)</f>
        <v>5</v>
      </c>
      <c r="K16" s="612">
        <f t="shared" si="4"/>
        <v>0.45454545454545453</v>
      </c>
      <c r="L16" s="576">
        <f t="shared" ref="L16:U16" si="12">L17+L18+L19</f>
        <v>0</v>
      </c>
      <c r="M16" s="576">
        <f t="shared" si="12"/>
        <v>1</v>
      </c>
      <c r="N16" s="576">
        <f t="shared" si="12"/>
        <v>0</v>
      </c>
      <c r="O16" s="576">
        <f t="shared" si="12"/>
        <v>0</v>
      </c>
      <c r="P16" s="576">
        <f t="shared" si="12"/>
        <v>0</v>
      </c>
      <c r="Q16" s="576">
        <f t="shared" si="12"/>
        <v>2</v>
      </c>
      <c r="R16" s="576">
        <f t="shared" si="12"/>
        <v>1</v>
      </c>
      <c r="S16" s="576">
        <f t="shared" si="12"/>
        <v>0</v>
      </c>
      <c r="T16" s="576">
        <f t="shared" si="12"/>
        <v>0</v>
      </c>
      <c r="U16" s="576">
        <f t="shared" si="12"/>
        <v>1</v>
      </c>
      <c r="V16" s="583">
        <f>SUM(V17:V19)</f>
        <v>11</v>
      </c>
      <c r="W16" s="613">
        <f t="shared" si="5"/>
        <v>1</v>
      </c>
      <c r="X16" s="583">
        <f>SUM(X17:X19)</f>
        <v>0</v>
      </c>
    </row>
    <row r="17" spans="1:24" x14ac:dyDescent="0.2">
      <c r="A17" s="581" t="s">
        <v>66</v>
      </c>
      <c r="B17" s="576">
        <f>B21+B24+B26++B28+B30+B32</f>
        <v>9</v>
      </c>
      <c r="C17" s="576">
        <f>C21++C24+C26++C28+C30+C32</f>
        <v>9</v>
      </c>
      <c r="D17" s="576">
        <f>D21+D24+D26+D28+D30+D32</f>
        <v>0</v>
      </c>
      <c r="E17" s="576">
        <f>E21+E24+E26+E28+E30+E32</f>
        <v>0</v>
      </c>
      <c r="F17" s="576">
        <f>F21+F24+F26+F28+F30+F32</f>
        <v>5</v>
      </c>
      <c r="G17" s="579">
        <f t="shared" si="7"/>
        <v>0.55555555555555558</v>
      </c>
      <c r="H17" s="576">
        <f>H21+H24+H26+H28+H30+H32</f>
        <v>5</v>
      </c>
      <c r="I17" s="579">
        <f t="shared" si="3"/>
        <v>1</v>
      </c>
      <c r="J17" s="576">
        <f>J21+J24+J26+J28+J30+J32</f>
        <v>4</v>
      </c>
      <c r="K17" s="612">
        <f t="shared" si="4"/>
        <v>0.44444444444444442</v>
      </c>
      <c r="L17" s="576">
        <f t="shared" ref="L17:X17" si="13">L21+L24+L26+L28+L30+L32</f>
        <v>0</v>
      </c>
      <c r="M17" s="576">
        <f t="shared" si="13"/>
        <v>0</v>
      </c>
      <c r="N17" s="576">
        <f t="shared" si="13"/>
        <v>0</v>
      </c>
      <c r="O17" s="576">
        <f t="shared" si="13"/>
        <v>0</v>
      </c>
      <c r="P17" s="576">
        <f t="shared" si="13"/>
        <v>0</v>
      </c>
      <c r="Q17" s="576">
        <f t="shared" si="13"/>
        <v>2</v>
      </c>
      <c r="R17" s="576">
        <f t="shared" si="13"/>
        <v>1</v>
      </c>
      <c r="S17" s="576">
        <f t="shared" si="13"/>
        <v>0</v>
      </c>
      <c r="T17" s="576">
        <f t="shared" si="13"/>
        <v>0</v>
      </c>
      <c r="U17" s="576">
        <f t="shared" si="13"/>
        <v>1</v>
      </c>
      <c r="V17" s="576">
        <f t="shared" si="13"/>
        <v>9</v>
      </c>
      <c r="W17" s="613">
        <f t="shared" si="5"/>
        <v>1</v>
      </c>
      <c r="X17" s="576">
        <f t="shared" si="13"/>
        <v>0</v>
      </c>
    </row>
    <row r="18" spans="1:24" x14ac:dyDescent="0.2">
      <c r="A18" s="582" t="s">
        <v>68</v>
      </c>
      <c r="B18" s="583">
        <f>B35</f>
        <v>1</v>
      </c>
      <c r="C18" s="583">
        <f>SUM(C35)</f>
        <v>1</v>
      </c>
      <c r="D18" s="583">
        <f>SUM(D35)</f>
        <v>0</v>
      </c>
      <c r="E18" s="583">
        <f>SUM(E35)</f>
        <v>0</v>
      </c>
      <c r="F18" s="583">
        <f>SUM(F35)</f>
        <v>1</v>
      </c>
      <c r="G18" s="579">
        <f t="shared" si="7"/>
        <v>1</v>
      </c>
      <c r="H18" s="578">
        <f>SUM(H35)</f>
        <v>1</v>
      </c>
      <c r="I18" s="579">
        <f t="shared" si="3"/>
        <v>1</v>
      </c>
      <c r="J18" s="583">
        <f>SUM(J35)</f>
        <v>0</v>
      </c>
      <c r="K18" s="612">
        <f t="shared" si="4"/>
        <v>0</v>
      </c>
      <c r="L18" s="583">
        <f t="shared" ref="L18:X18" si="14">SUM(L35)</f>
        <v>0</v>
      </c>
      <c r="M18" s="583">
        <f t="shared" si="14"/>
        <v>0</v>
      </c>
      <c r="N18" s="583">
        <f t="shared" si="14"/>
        <v>0</v>
      </c>
      <c r="O18" s="583">
        <f t="shared" si="14"/>
        <v>0</v>
      </c>
      <c r="P18" s="583">
        <f t="shared" si="14"/>
        <v>0</v>
      </c>
      <c r="Q18" s="583">
        <f t="shared" si="14"/>
        <v>0</v>
      </c>
      <c r="R18" s="583">
        <f t="shared" si="14"/>
        <v>0</v>
      </c>
      <c r="S18" s="583">
        <f t="shared" si="14"/>
        <v>0</v>
      </c>
      <c r="T18" s="583">
        <f t="shared" si="14"/>
        <v>0</v>
      </c>
      <c r="U18" s="583">
        <f t="shared" si="14"/>
        <v>0</v>
      </c>
      <c r="V18" s="583">
        <f t="shared" si="14"/>
        <v>1</v>
      </c>
      <c r="W18" s="613">
        <f t="shared" si="5"/>
        <v>1</v>
      </c>
      <c r="X18" s="583">
        <f t="shared" si="14"/>
        <v>0</v>
      </c>
    </row>
    <row r="19" spans="1:24" x14ac:dyDescent="0.2">
      <c r="A19" s="582" t="s">
        <v>67</v>
      </c>
      <c r="B19" s="576">
        <f>B37</f>
        <v>1</v>
      </c>
      <c r="C19" s="576">
        <f>SUM(C37)</f>
        <v>1</v>
      </c>
      <c r="D19" s="576">
        <f>SUM(D37)</f>
        <v>0</v>
      </c>
      <c r="E19" s="576">
        <f>SUM(E37)</f>
        <v>0</v>
      </c>
      <c r="F19" s="576">
        <f>SUM(F37)</f>
        <v>0</v>
      </c>
      <c r="G19" s="579">
        <f t="shared" si="7"/>
        <v>0</v>
      </c>
      <c r="H19" s="578">
        <f>SUM(H37)</f>
        <v>0</v>
      </c>
      <c r="I19" s="579">
        <v>0</v>
      </c>
      <c r="J19" s="576">
        <f>SUM(J37)</f>
        <v>1</v>
      </c>
      <c r="K19" s="612">
        <f t="shared" si="4"/>
        <v>1</v>
      </c>
      <c r="L19" s="576">
        <f t="shared" ref="L19:X19" si="15">SUM(L37)</f>
        <v>0</v>
      </c>
      <c r="M19" s="576">
        <f t="shared" si="15"/>
        <v>1</v>
      </c>
      <c r="N19" s="576">
        <f t="shared" si="15"/>
        <v>0</v>
      </c>
      <c r="O19" s="576">
        <f t="shared" si="15"/>
        <v>0</v>
      </c>
      <c r="P19" s="576">
        <f t="shared" si="15"/>
        <v>0</v>
      </c>
      <c r="Q19" s="576">
        <f t="shared" si="15"/>
        <v>0</v>
      </c>
      <c r="R19" s="576">
        <f t="shared" si="15"/>
        <v>0</v>
      </c>
      <c r="S19" s="576">
        <f t="shared" si="15"/>
        <v>0</v>
      </c>
      <c r="T19" s="576">
        <f t="shared" si="15"/>
        <v>0</v>
      </c>
      <c r="U19" s="576">
        <f t="shared" si="15"/>
        <v>0</v>
      </c>
      <c r="V19" s="576">
        <f t="shared" si="15"/>
        <v>1</v>
      </c>
      <c r="W19" s="613">
        <f t="shared" si="5"/>
        <v>1</v>
      </c>
      <c r="X19" s="576">
        <f t="shared" si="15"/>
        <v>0</v>
      </c>
    </row>
    <row r="20" spans="1:24" x14ac:dyDescent="0.2">
      <c r="A20" s="584" t="s">
        <v>69</v>
      </c>
      <c r="B20" s="583">
        <f>B39</f>
        <v>1</v>
      </c>
      <c r="C20" s="583">
        <f t="shared" ref="C20:J20" si="16">SUM(C39)</f>
        <v>1</v>
      </c>
      <c r="D20" s="583">
        <f t="shared" si="16"/>
        <v>0</v>
      </c>
      <c r="E20" s="583">
        <f t="shared" si="16"/>
        <v>0</v>
      </c>
      <c r="F20" s="576">
        <f>SUM(F39)</f>
        <v>0</v>
      </c>
      <c r="G20" s="579">
        <f>F20/B20</f>
        <v>0</v>
      </c>
      <c r="H20" s="578">
        <f t="shared" ref="H20" si="17">SUM(H39)</f>
        <v>0</v>
      </c>
      <c r="I20" s="579">
        <v>0</v>
      </c>
      <c r="J20" s="583">
        <f t="shared" si="16"/>
        <v>1</v>
      </c>
      <c r="K20" s="612">
        <f t="shared" si="4"/>
        <v>1</v>
      </c>
      <c r="L20" s="583">
        <f t="shared" ref="L20:X20" si="18">SUM(L39)</f>
        <v>0</v>
      </c>
      <c r="M20" s="583">
        <f t="shared" si="18"/>
        <v>0</v>
      </c>
      <c r="N20" s="583">
        <f t="shared" si="18"/>
        <v>0</v>
      </c>
      <c r="O20" s="583">
        <f t="shared" si="18"/>
        <v>0</v>
      </c>
      <c r="P20" s="583">
        <f t="shared" si="18"/>
        <v>0</v>
      </c>
      <c r="Q20" s="583">
        <f t="shared" si="18"/>
        <v>1</v>
      </c>
      <c r="R20" s="583">
        <f t="shared" si="18"/>
        <v>0</v>
      </c>
      <c r="S20" s="583">
        <f t="shared" si="18"/>
        <v>0</v>
      </c>
      <c r="T20" s="583">
        <f t="shared" si="18"/>
        <v>0</v>
      </c>
      <c r="U20" s="583">
        <f t="shared" si="18"/>
        <v>0</v>
      </c>
      <c r="V20" s="583">
        <f t="shared" si="18"/>
        <v>1</v>
      </c>
      <c r="W20" s="613">
        <f t="shared" si="5"/>
        <v>1</v>
      </c>
      <c r="X20" s="583">
        <f t="shared" si="18"/>
        <v>0</v>
      </c>
    </row>
    <row r="21" spans="1:24" ht="13.5" x14ac:dyDescent="0.2">
      <c r="A21" s="65" t="s">
        <v>104</v>
      </c>
      <c r="B21" s="33">
        <f>SUM(B22:B23)</f>
        <v>2</v>
      </c>
      <c r="C21" s="33">
        <f>SUM(C22:C23)</f>
        <v>2</v>
      </c>
      <c r="D21" s="33">
        <f>SUM(D22:D23)</f>
        <v>0</v>
      </c>
      <c r="E21" s="33">
        <f>SUM(E22:E23)</f>
        <v>0</v>
      </c>
      <c r="F21" s="33">
        <f>SUM(F22:F23)</f>
        <v>0</v>
      </c>
      <c r="G21" s="586">
        <f t="shared" si="7"/>
        <v>0</v>
      </c>
      <c r="H21" s="33">
        <f>SUM(H22:H23)</f>
        <v>0</v>
      </c>
      <c r="I21" s="586">
        <v>0</v>
      </c>
      <c r="J21" s="33">
        <f t="shared" ref="J21:J40" si="19">SUM(L21:U21)</f>
        <v>2</v>
      </c>
      <c r="K21" s="594">
        <f t="shared" si="4"/>
        <v>1</v>
      </c>
      <c r="L21" s="33">
        <f t="shared" ref="L21:X21" si="20">SUM(L22:L23)</f>
        <v>0</v>
      </c>
      <c r="M21" s="33">
        <f t="shared" si="20"/>
        <v>0</v>
      </c>
      <c r="N21" s="33">
        <f t="shared" si="20"/>
        <v>0</v>
      </c>
      <c r="O21" s="33">
        <f t="shared" si="20"/>
        <v>0</v>
      </c>
      <c r="P21" s="33">
        <f t="shared" si="20"/>
        <v>0</v>
      </c>
      <c r="Q21" s="33">
        <f t="shared" si="20"/>
        <v>1</v>
      </c>
      <c r="R21" s="33">
        <f t="shared" si="20"/>
        <v>0</v>
      </c>
      <c r="S21" s="33">
        <f t="shared" si="20"/>
        <v>0</v>
      </c>
      <c r="T21" s="33">
        <f t="shared" si="20"/>
        <v>0</v>
      </c>
      <c r="U21" s="33">
        <f t="shared" si="20"/>
        <v>1</v>
      </c>
      <c r="V21" s="33">
        <f t="shared" si="20"/>
        <v>2</v>
      </c>
      <c r="W21" s="614">
        <f t="shared" si="5"/>
        <v>1</v>
      </c>
      <c r="X21" s="33">
        <f t="shared" si="20"/>
        <v>0</v>
      </c>
    </row>
    <row r="22" spans="1:24" ht="22.5" x14ac:dyDescent="0.2">
      <c r="A22" s="64" t="s">
        <v>110</v>
      </c>
      <c r="B22" s="589">
        <f t="shared" ref="B22:B23" si="21">C22+E22</f>
        <v>1</v>
      </c>
      <c r="C22" s="590">
        <v>1</v>
      </c>
      <c r="D22" s="81"/>
      <c r="E22" s="81"/>
      <c r="F22" s="33">
        <v>0</v>
      </c>
      <c r="G22" s="586">
        <f t="shared" si="7"/>
        <v>0</v>
      </c>
      <c r="H22" s="591"/>
      <c r="I22" s="586">
        <v>0</v>
      </c>
      <c r="J22" s="61">
        <f t="shared" si="19"/>
        <v>1</v>
      </c>
      <c r="K22" s="594">
        <f t="shared" si="4"/>
        <v>1</v>
      </c>
      <c r="L22" s="550"/>
      <c r="M22" s="550"/>
      <c r="N22" s="550"/>
      <c r="O22" s="550"/>
      <c r="P22" s="550"/>
      <c r="Q22" s="550">
        <v>1</v>
      </c>
      <c r="R22" s="550"/>
      <c r="S22" s="550"/>
      <c r="T22" s="550"/>
      <c r="U22" s="550"/>
      <c r="V22" s="61">
        <f>F22+J22</f>
        <v>1</v>
      </c>
      <c r="W22" s="614">
        <f t="shared" si="5"/>
        <v>1</v>
      </c>
      <c r="X22" s="615"/>
    </row>
    <row r="23" spans="1:24" ht="22.5" x14ac:dyDescent="0.2">
      <c r="A23" s="64" t="s">
        <v>115</v>
      </c>
      <c r="B23" s="589">
        <f t="shared" si="21"/>
        <v>1</v>
      </c>
      <c r="C23" s="590">
        <v>1</v>
      </c>
      <c r="D23" s="81"/>
      <c r="E23" s="81"/>
      <c r="F23" s="33">
        <v>0</v>
      </c>
      <c r="G23" s="586">
        <f t="shared" si="7"/>
        <v>0</v>
      </c>
      <c r="H23" s="591"/>
      <c r="I23" s="586">
        <v>0</v>
      </c>
      <c r="J23" s="61">
        <f t="shared" si="19"/>
        <v>1</v>
      </c>
      <c r="K23" s="594">
        <f t="shared" si="4"/>
        <v>1</v>
      </c>
      <c r="L23" s="550"/>
      <c r="M23" s="550"/>
      <c r="N23" s="550"/>
      <c r="O23" s="550"/>
      <c r="P23" s="550"/>
      <c r="Q23" s="550"/>
      <c r="R23" s="550"/>
      <c r="S23" s="550"/>
      <c r="T23" s="550"/>
      <c r="U23" s="550">
        <v>1</v>
      </c>
      <c r="V23" s="61">
        <f>F23+J23</f>
        <v>1</v>
      </c>
      <c r="W23" s="614">
        <f t="shared" si="5"/>
        <v>1</v>
      </c>
      <c r="X23" s="615"/>
    </row>
    <row r="24" spans="1:24" ht="13.5" x14ac:dyDescent="0.2">
      <c r="A24" s="71" t="s">
        <v>141</v>
      </c>
      <c r="B24" s="33">
        <f>SUM(B25:B25)</f>
        <v>1</v>
      </c>
      <c r="C24" s="33">
        <f>SUM(C25:C25)</f>
        <v>1</v>
      </c>
      <c r="D24" s="33">
        <f>SUM(D25:D25)</f>
        <v>0</v>
      </c>
      <c r="E24" s="33">
        <f>SUM(E25:E25)</f>
        <v>0</v>
      </c>
      <c r="F24" s="33">
        <f>SUM(F25:F25)</f>
        <v>1</v>
      </c>
      <c r="G24" s="586">
        <f t="shared" si="7"/>
        <v>1</v>
      </c>
      <c r="H24" s="33">
        <f>SUM(H25:H25)</f>
        <v>1</v>
      </c>
      <c r="I24" s="586">
        <f t="shared" si="3"/>
        <v>1</v>
      </c>
      <c r="J24" s="33">
        <f t="shared" si="19"/>
        <v>0</v>
      </c>
      <c r="K24" s="594">
        <f t="shared" si="4"/>
        <v>0</v>
      </c>
      <c r="L24" s="33">
        <f t="shared" ref="L24:X24" si="22">SUM(L25:L25)</f>
        <v>0</v>
      </c>
      <c r="M24" s="33">
        <f t="shared" si="22"/>
        <v>0</v>
      </c>
      <c r="N24" s="33">
        <f t="shared" si="22"/>
        <v>0</v>
      </c>
      <c r="O24" s="33">
        <f t="shared" si="22"/>
        <v>0</v>
      </c>
      <c r="P24" s="33">
        <f t="shared" si="22"/>
        <v>0</v>
      </c>
      <c r="Q24" s="33">
        <f t="shared" si="22"/>
        <v>0</v>
      </c>
      <c r="R24" s="33">
        <f t="shared" si="22"/>
        <v>0</v>
      </c>
      <c r="S24" s="33">
        <f t="shared" si="22"/>
        <v>0</v>
      </c>
      <c r="T24" s="33">
        <f t="shared" si="22"/>
        <v>0</v>
      </c>
      <c r="U24" s="33">
        <f t="shared" si="22"/>
        <v>0</v>
      </c>
      <c r="V24" s="33">
        <f t="shared" si="22"/>
        <v>1</v>
      </c>
      <c r="W24" s="614">
        <f t="shared" si="5"/>
        <v>1</v>
      </c>
      <c r="X24" s="33">
        <f t="shared" si="22"/>
        <v>0</v>
      </c>
    </row>
    <row r="25" spans="1:24" x14ac:dyDescent="0.2">
      <c r="A25" s="70" t="s">
        <v>142</v>
      </c>
      <c r="B25" s="589">
        <f t="shared" ref="B25" si="23">C25+E25</f>
        <v>1</v>
      </c>
      <c r="C25" s="590">
        <v>1</v>
      </c>
      <c r="D25" s="81"/>
      <c r="E25" s="81"/>
      <c r="F25" s="33">
        <v>1</v>
      </c>
      <c r="G25" s="586">
        <f t="shared" si="7"/>
        <v>1</v>
      </c>
      <c r="H25" s="591">
        <v>1</v>
      </c>
      <c r="I25" s="586">
        <f t="shared" si="3"/>
        <v>1</v>
      </c>
      <c r="J25" s="61">
        <f t="shared" si="19"/>
        <v>0</v>
      </c>
      <c r="K25" s="594">
        <f t="shared" si="4"/>
        <v>0</v>
      </c>
      <c r="L25" s="550"/>
      <c r="M25" s="550"/>
      <c r="N25" s="550"/>
      <c r="O25" s="550"/>
      <c r="P25" s="550"/>
      <c r="Q25" s="550"/>
      <c r="R25" s="550"/>
      <c r="S25" s="550"/>
      <c r="T25" s="550"/>
      <c r="U25" s="550"/>
      <c r="V25" s="61">
        <f>F25+J25</f>
        <v>1</v>
      </c>
      <c r="W25" s="614">
        <f t="shared" si="5"/>
        <v>1</v>
      </c>
      <c r="X25" s="615"/>
    </row>
    <row r="26" spans="1:24" ht="13.5" x14ac:dyDescent="0.2">
      <c r="A26" s="71" t="s">
        <v>146</v>
      </c>
      <c r="B26" s="33">
        <f>SUM(B27:B27)</f>
        <v>2</v>
      </c>
      <c r="C26" s="33">
        <f>SUM(C27:C27)</f>
        <v>2</v>
      </c>
      <c r="D26" s="33">
        <f>SUM(D27:D27)</f>
        <v>0</v>
      </c>
      <c r="E26" s="33">
        <f>SUM(E27:E27)</f>
        <v>0</v>
      </c>
      <c r="F26" s="33">
        <f>SUM(F27:F27)</f>
        <v>2</v>
      </c>
      <c r="G26" s="586">
        <f t="shared" si="7"/>
        <v>1</v>
      </c>
      <c r="H26" s="33">
        <f>SUM(H27:H27)</f>
        <v>2</v>
      </c>
      <c r="I26" s="586">
        <f t="shared" si="3"/>
        <v>1</v>
      </c>
      <c r="J26" s="33">
        <f t="shared" si="19"/>
        <v>0</v>
      </c>
      <c r="K26" s="594">
        <f t="shared" si="4"/>
        <v>0</v>
      </c>
      <c r="L26" s="33">
        <f t="shared" ref="L26:X26" si="24">SUM(L27:L27)</f>
        <v>0</v>
      </c>
      <c r="M26" s="33">
        <f t="shared" si="24"/>
        <v>0</v>
      </c>
      <c r="N26" s="33">
        <f t="shared" si="24"/>
        <v>0</v>
      </c>
      <c r="O26" s="33">
        <f t="shared" si="24"/>
        <v>0</v>
      </c>
      <c r="P26" s="33">
        <f t="shared" si="24"/>
        <v>0</v>
      </c>
      <c r="Q26" s="33">
        <f t="shared" si="24"/>
        <v>0</v>
      </c>
      <c r="R26" s="33">
        <f t="shared" si="24"/>
        <v>0</v>
      </c>
      <c r="S26" s="33">
        <f t="shared" si="24"/>
        <v>0</v>
      </c>
      <c r="T26" s="33">
        <f t="shared" si="24"/>
        <v>0</v>
      </c>
      <c r="U26" s="33">
        <f t="shared" si="24"/>
        <v>0</v>
      </c>
      <c r="V26" s="33">
        <f t="shared" si="24"/>
        <v>2</v>
      </c>
      <c r="W26" s="614">
        <f t="shared" si="5"/>
        <v>1</v>
      </c>
      <c r="X26" s="33">
        <f t="shared" si="24"/>
        <v>0</v>
      </c>
    </row>
    <row r="27" spans="1:24" x14ac:dyDescent="0.2">
      <c r="A27" s="70" t="s">
        <v>147</v>
      </c>
      <c r="B27" s="589">
        <f t="shared" ref="B27" si="25">C27+E27</f>
        <v>2</v>
      </c>
      <c r="C27" s="590">
        <v>2</v>
      </c>
      <c r="D27" s="81"/>
      <c r="E27" s="81"/>
      <c r="F27" s="33">
        <v>2</v>
      </c>
      <c r="G27" s="586">
        <f t="shared" si="7"/>
        <v>1</v>
      </c>
      <c r="H27" s="591">
        <v>2</v>
      </c>
      <c r="I27" s="586">
        <f t="shared" si="3"/>
        <v>1</v>
      </c>
      <c r="J27" s="61">
        <f t="shared" si="19"/>
        <v>0</v>
      </c>
      <c r="K27" s="594">
        <f t="shared" si="4"/>
        <v>0</v>
      </c>
      <c r="L27" s="550"/>
      <c r="M27" s="550"/>
      <c r="N27" s="550"/>
      <c r="O27" s="550"/>
      <c r="P27" s="550"/>
      <c r="Q27" s="550"/>
      <c r="R27" s="550"/>
      <c r="S27" s="550"/>
      <c r="T27" s="550"/>
      <c r="U27" s="550"/>
      <c r="V27" s="61">
        <f>F27+J27</f>
        <v>2</v>
      </c>
      <c r="W27" s="614">
        <f t="shared" si="5"/>
        <v>1</v>
      </c>
      <c r="X27" s="615"/>
    </row>
    <row r="28" spans="1:24" ht="13.5" x14ac:dyDescent="0.2">
      <c r="A28" s="65" t="s">
        <v>165</v>
      </c>
      <c r="B28" s="33">
        <f>SUM(B29:B29)</f>
        <v>1</v>
      </c>
      <c r="C28" s="33">
        <f>SUM(C29:C29)</f>
        <v>1</v>
      </c>
      <c r="D28" s="33">
        <f>SUM(D29:D29)</f>
        <v>0</v>
      </c>
      <c r="E28" s="33">
        <f>SUM(E29:E29)</f>
        <v>0</v>
      </c>
      <c r="F28" s="33">
        <f>SUM(F29:F29)</f>
        <v>0</v>
      </c>
      <c r="G28" s="586">
        <f t="shared" si="7"/>
        <v>0</v>
      </c>
      <c r="H28" s="33">
        <f>SUM(H29:H29)</f>
        <v>0</v>
      </c>
      <c r="I28" s="586">
        <v>0</v>
      </c>
      <c r="J28" s="33">
        <f t="shared" si="19"/>
        <v>1</v>
      </c>
      <c r="K28" s="594">
        <f t="shared" si="4"/>
        <v>1</v>
      </c>
      <c r="L28" s="33">
        <f t="shared" ref="L28:X28" si="26">SUM(L29:L29)</f>
        <v>0</v>
      </c>
      <c r="M28" s="33">
        <f t="shared" si="26"/>
        <v>0</v>
      </c>
      <c r="N28" s="33">
        <f t="shared" si="26"/>
        <v>0</v>
      </c>
      <c r="O28" s="33">
        <f t="shared" si="26"/>
        <v>0</v>
      </c>
      <c r="P28" s="33">
        <f t="shared" si="26"/>
        <v>0</v>
      </c>
      <c r="Q28" s="33">
        <f t="shared" si="26"/>
        <v>1</v>
      </c>
      <c r="R28" s="33">
        <f t="shared" si="26"/>
        <v>0</v>
      </c>
      <c r="S28" s="33">
        <f t="shared" si="26"/>
        <v>0</v>
      </c>
      <c r="T28" s="33">
        <f t="shared" si="26"/>
        <v>0</v>
      </c>
      <c r="U28" s="33">
        <f t="shared" si="26"/>
        <v>0</v>
      </c>
      <c r="V28" s="33">
        <f t="shared" si="26"/>
        <v>1</v>
      </c>
      <c r="W28" s="614">
        <f t="shared" si="5"/>
        <v>1</v>
      </c>
      <c r="X28" s="33">
        <f t="shared" si="26"/>
        <v>0</v>
      </c>
    </row>
    <row r="29" spans="1:24" x14ac:dyDescent="0.2">
      <c r="A29" s="85" t="s">
        <v>142</v>
      </c>
      <c r="B29" s="589">
        <f t="shared" ref="B29" si="27">C29+E29</f>
        <v>1</v>
      </c>
      <c r="C29" s="590">
        <v>1</v>
      </c>
      <c r="D29" s="81"/>
      <c r="E29" s="81"/>
      <c r="F29" s="33">
        <v>0</v>
      </c>
      <c r="G29" s="586">
        <f t="shared" si="7"/>
        <v>0</v>
      </c>
      <c r="H29" s="591"/>
      <c r="I29" s="586">
        <v>0</v>
      </c>
      <c r="J29" s="61">
        <f t="shared" si="19"/>
        <v>1</v>
      </c>
      <c r="K29" s="594">
        <f t="shared" si="4"/>
        <v>1</v>
      </c>
      <c r="L29" s="550"/>
      <c r="M29" s="550"/>
      <c r="N29" s="550"/>
      <c r="O29" s="550"/>
      <c r="P29" s="550"/>
      <c r="Q29" s="550">
        <v>1</v>
      </c>
      <c r="R29" s="550"/>
      <c r="S29" s="550"/>
      <c r="T29" s="550"/>
      <c r="U29" s="550"/>
      <c r="V29" s="61">
        <f>F29+J29</f>
        <v>1</v>
      </c>
      <c r="W29" s="614">
        <f t="shared" si="5"/>
        <v>1</v>
      </c>
      <c r="X29" s="615"/>
    </row>
    <row r="30" spans="1:24" ht="13.5" x14ac:dyDescent="0.25">
      <c r="A30" s="87" t="s">
        <v>170</v>
      </c>
      <c r="B30" s="33">
        <f>SUM(B31:B31)</f>
        <v>1</v>
      </c>
      <c r="C30" s="33">
        <f>SUM(C31:C31)</f>
        <v>1</v>
      </c>
      <c r="D30" s="33">
        <f>SUM(D31:D31)</f>
        <v>0</v>
      </c>
      <c r="E30" s="33">
        <f>SUM(E31:E31)</f>
        <v>0</v>
      </c>
      <c r="F30" s="33">
        <f>SUM(F31:F31)</f>
        <v>1</v>
      </c>
      <c r="G30" s="586">
        <f t="shared" si="7"/>
        <v>1</v>
      </c>
      <c r="H30" s="33">
        <f>SUM(H31:H31)</f>
        <v>1</v>
      </c>
      <c r="I30" s="586">
        <f t="shared" si="3"/>
        <v>1</v>
      </c>
      <c r="J30" s="33">
        <f t="shared" si="19"/>
        <v>0</v>
      </c>
      <c r="K30" s="594">
        <f t="shared" si="4"/>
        <v>0</v>
      </c>
      <c r="L30" s="33">
        <f t="shared" ref="L30:X30" si="28">SUM(L31:L31)</f>
        <v>0</v>
      </c>
      <c r="M30" s="33">
        <f t="shared" si="28"/>
        <v>0</v>
      </c>
      <c r="N30" s="33">
        <f t="shared" si="28"/>
        <v>0</v>
      </c>
      <c r="O30" s="33">
        <f t="shared" si="28"/>
        <v>0</v>
      </c>
      <c r="P30" s="33">
        <f t="shared" si="28"/>
        <v>0</v>
      </c>
      <c r="Q30" s="33">
        <f t="shared" si="28"/>
        <v>0</v>
      </c>
      <c r="R30" s="33">
        <f t="shared" si="28"/>
        <v>0</v>
      </c>
      <c r="S30" s="33">
        <f t="shared" si="28"/>
        <v>0</v>
      </c>
      <c r="T30" s="33">
        <f t="shared" si="28"/>
        <v>0</v>
      </c>
      <c r="U30" s="33">
        <f t="shared" si="28"/>
        <v>0</v>
      </c>
      <c r="V30" s="33">
        <f t="shared" si="28"/>
        <v>1</v>
      </c>
      <c r="W30" s="614">
        <f t="shared" si="5"/>
        <v>1</v>
      </c>
      <c r="X30" s="33">
        <f t="shared" si="28"/>
        <v>0</v>
      </c>
    </row>
    <row r="31" spans="1:24" x14ac:dyDescent="0.2">
      <c r="A31" s="70" t="s">
        <v>174</v>
      </c>
      <c r="B31" s="589">
        <f t="shared" ref="B31" si="29">C31+E31</f>
        <v>1</v>
      </c>
      <c r="C31" s="590">
        <v>1</v>
      </c>
      <c r="D31" s="81"/>
      <c r="E31" s="81"/>
      <c r="F31" s="33">
        <v>1</v>
      </c>
      <c r="G31" s="586">
        <f t="shared" si="7"/>
        <v>1</v>
      </c>
      <c r="H31" s="591">
        <v>1</v>
      </c>
      <c r="I31" s="586">
        <f t="shared" si="3"/>
        <v>1</v>
      </c>
      <c r="J31" s="61">
        <f t="shared" si="19"/>
        <v>0</v>
      </c>
      <c r="K31" s="594">
        <f t="shared" si="4"/>
        <v>0</v>
      </c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61">
        <f>F31+J31</f>
        <v>1</v>
      </c>
      <c r="W31" s="614">
        <f t="shared" si="5"/>
        <v>1</v>
      </c>
      <c r="X31" s="615"/>
    </row>
    <row r="32" spans="1:24" ht="13.5" x14ac:dyDescent="0.2">
      <c r="A32" s="92" t="s">
        <v>180</v>
      </c>
      <c r="B32" s="33">
        <f>SUM(B33:B34)</f>
        <v>2</v>
      </c>
      <c r="C32" s="33">
        <f>SUM(C33:C34)</f>
        <v>2</v>
      </c>
      <c r="D32" s="33">
        <f>SUM(D33:D34)</f>
        <v>0</v>
      </c>
      <c r="E32" s="33">
        <f>E33+E34</f>
        <v>0</v>
      </c>
      <c r="F32" s="33">
        <f>SUM(F33:F34)</f>
        <v>1</v>
      </c>
      <c r="G32" s="586">
        <f t="shared" si="7"/>
        <v>0.5</v>
      </c>
      <c r="H32" s="33">
        <f>SUM(H33:H34)</f>
        <v>1</v>
      </c>
      <c r="I32" s="586">
        <f t="shared" si="3"/>
        <v>1</v>
      </c>
      <c r="J32" s="33">
        <f t="shared" si="19"/>
        <v>1</v>
      </c>
      <c r="K32" s="594">
        <f t="shared" si="4"/>
        <v>0.5</v>
      </c>
      <c r="L32" s="33">
        <f t="shared" ref="L32:X32" si="30">SUM(L33:L34)</f>
        <v>0</v>
      </c>
      <c r="M32" s="33">
        <f t="shared" si="30"/>
        <v>0</v>
      </c>
      <c r="N32" s="33">
        <f t="shared" si="30"/>
        <v>0</v>
      </c>
      <c r="O32" s="33">
        <f t="shared" si="30"/>
        <v>0</v>
      </c>
      <c r="P32" s="33">
        <f t="shared" si="30"/>
        <v>0</v>
      </c>
      <c r="Q32" s="33">
        <f t="shared" si="30"/>
        <v>0</v>
      </c>
      <c r="R32" s="33">
        <f t="shared" si="30"/>
        <v>1</v>
      </c>
      <c r="S32" s="33">
        <f t="shared" si="30"/>
        <v>0</v>
      </c>
      <c r="T32" s="33">
        <f t="shared" si="30"/>
        <v>0</v>
      </c>
      <c r="U32" s="33">
        <f t="shared" si="30"/>
        <v>0</v>
      </c>
      <c r="V32" s="33">
        <f t="shared" si="30"/>
        <v>2</v>
      </c>
      <c r="W32" s="614">
        <f t="shared" si="5"/>
        <v>1</v>
      </c>
      <c r="X32" s="33">
        <f t="shared" si="30"/>
        <v>0</v>
      </c>
    </row>
    <row r="33" spans="1:24" x14ac:dyDescent="0.2">
      <c r="A33" s="70" t="s">
        <v>182</v>
      </c>
      <c r="B33" s="589">
        <f t="shared" ref="B33:B34" si="31">C33+E33</f>
        <v>1</v>
      </c>
      <c r="C33" s="590">
        <v>1</v>
      </c>
      <c r="D33" s="81"/>
      <c r="E33" s="81"/>
      <c r="F33" s="33">
        <v>0</v>
      </c>
      <c r="G33" s="586">
        <f t="shared" si="7"/>
        <v>0</v>
      </c>
      <c r="H33" s="591"/>
      <c r="I33" s="586">
        <v>0</v>
      </c>
      <c r="J33" s="61">
        <f t="shared" si="19"/>
        <v>1</v>
      </c>
      <c r="K33" s="594">
        <f t="shared" si="4"/>
        <v>1</v>
      </c>
      <c r="L33" s="550"/>
      <c r="M33" s="550"/>
      <c r="N33" s="550"/>
      <c r="O33" s="550"/>
      <c r="P33" s="550"/>
      <c r="Q33" s="550"/>
      <c r="R33" s="550">
        <v>1</v>
      </c>
      <c r="S33" s="550"/>
      <c r="T33" s="550"/>
      <c r="U33" s="550"/>
      <c r="V33" s="61">
        <f t="shared" ref="V33:V34" si="32">F33+J33</f>
        <v>1</v>
      </c>
      <c r="W33" s="614">
        <f t="shared" si="5"/>
        <v>1</v>
      </c>
      <c r="X33" s="615"/>
    </row>
    <row r="34" spans="1:24" x14ac:dyDescent="0.2">
      <c r="A34" s="70" t="s">
        <v>184</v>
      </c>
      <c r="B34" s="589">
        <f t="shared" si="31"/>
        <v>1</v>
      </c>
      <c r="C34" s="590">
        <v>1</v>
      </c>
      <c r="D34" s="81"/>
      <c r="E34" s="81"/>
      <c r="F34" s="33">
        <v>1</v>
      </c>
      <c r="G34" s="586">
        <f t="shared" si="7"/>
        <v>1</v>
      </c>
      <c r="H34" s="591">
        <v>1</v>
      </c>
      <c r="I34" s="586">
        <f t="shared" si="3"/>
        <v>1</v>
      </c>
      <c r="J34" s="61">
        <f t="shared" si="19"/>
        <v>0</v>
      </c>
      <c r="K34" s="594">
        <f t="shared" si="4"/>
        <v>0</v>
      </c>
      <c r="L34" s="550"/>
      <c r="M34" s="550"/>
      <c r="N34" s="550"/>
      <c r="O34" s="550"/>
      <c r="P34" s="550"/>
      <c r="Q34" s="550"/>
      <c r="R34" s="550"/>
      <c r="S34" s="550"/>
      <c r="T34" s="550"/>
      <c r="U34" s="550"/>
      <c r="V34" s="61">
        <f t="shared" si="32"/>
        <v>1</v>
      </c>
      <c r="W34" s="614">
        <f t="shared" si="5"/>
        <v>1</v>
      </c>
      <c r="X34" s="615"/>
    </row>
    <row r="35" spans="1:24" ht="13.5" x14ac:dyDescent="0.2">
      <c r="A35" s="510" t="s">
        <v>195</v>
      </c>
      <c r="B35" s="602">
        <f>SUM(B36:B36)</f>
        <v>1</v>
      </c>
      <c r="C35" s="602">
        <f>SUM(C36:C36)</f>
        <v>1</v>
      </c>
      <c r="D35" s="602">
        <f>SUM(D36:D36)</f>
        <v>0</v>
      </c>
      <c r="E35" s="602">
        <f>SUM(E36:E36)</f>
        <v>0</v>
      </c>
      <c r="F35" s="33">
        <f>SUM(F36:F36)</f>
        <v>1</v>
      </c>
      <c r="G35" s="586">
        <f t="shared" si="7"/>
        <v>1</v>
      </c>
      <c r="H35" s="602">
        <f>SUM(H36:H36)</f>
        <v>1</v>
      </c>
      <c r="I35" s="586">
        <f t="shared" si="3"/>
        <v>1</v>
      </c>
      <c r="J35" s="33">
        <f t="shared" si="19"/>
        <v>0</v>
      </c>
      <c r="K35" s="594">
        <f t="shared" si="4"/>
        <v>0</v>
      </c>
      <c r="L35" s="602">
        <f t="shared" ref="L35:X35" si="33">SUM(L36:L36)</f>
        <v>0</v>
      </c>
      <c r="M35" s="602">
        <f t="shared" si="33"/>
        <v>0</v>
      </c>
      <c r="N35" s="602">
        <f t="shared" si="33"/>
        <v>0</v>
      </c>
      <c r="O35" s="602">
        <f t="shared" si="33"/>
        <v>0</v>
      </c>
      <c r="P35" s="602">
        <f t="shared" si="33"/>
        <v>0</v>
      </c>
      <c r="Q35" s="602">
        <f t="shared" si="33"/>
        <v>0</v>
      </c>
      <c r="R35" s="602">
        <f t="shared" si="33"/>
        <v>0</v>
      </c>
      <c r="S35" s="602">
        <f t="shared" si="33"/>
        <v>0</v>
      </c>
      <c r="T35" s="602">
        <f t="shared" si="33"/>
        <v>0</v>
      </c>
      <c r="U35" s="602">
        <f t="shared" si="33"/>
        <v>0</v>
      </c>
      <c r="V35" s="602">
        <f t="shared" si="33"/>
        <v>1</v>
      </c>
      <c r="W35" s="614">
        <f t="shared" si="5"/>
        <v>1</v>
      </c>
      <c r="X35" s="602">
        <f t="shared" si="33"/>
        <v>0</v>
      </c>
    </row>
    <row r="36" spans="1:24" ht="22.5" x14ac:dyDescent="0.2">
      <c r="A36" s="103" t="s">
        <v>199</v>
      </c>
      <c r="B36" s="589">
        <f t="shared" ref="B36" si="34">C36+E36</f>
        <v>1</v>
      </c>
      <c r="C36" s="590">
        <v>1</v>
      </c>
      <c r="D36" s="596"/>
      <c r="E36" s="596"/>
      <c r="F36" s="33">
        <v>1</v>
      </c>
      <c r="G36" s="586">
        <f t="shared" si="7"/>
        <v>1</v>
      </c>
      <c r="H36" s="591">
        <v>1</v>
      </c>
      <c r="I36" s="586">
        <f t="shared" si="3"/>
        <v>1</v>
      </c>
      <c r="J36" s="549">
        <v>0</v>
      </c>
      <c r="K36" s="594">
        <f t="shared" si="4"/>
        <v>0</v>
      </c>
      <c r="L36" s="596"/>
      <c r="M36" s="596"/>
      <c r="N36" s="596"/>
      <c r="O36" s="596"/>
      <c r="P36" s="596"/>
      <c r="Q36" s="596"/>
      <c r="R36" s="596"/>
      <c r="S36" s="596"/>
      <c r="T36" s="596"/>
      <c r="U36" s="596"/>
      <c r="V36" s="61">
        <f>F36+J36</f>
        <v>1</v>
      </c>
      <c r="W36" s="614">
        <f t="shared" si="5"/>
        <v>1</v>
      </c>
      <c r="X36" s="615"/>
    </row>
    <row r="37" spans="1:24" ht="13.5" x14ac:dyDescent="0.2">
      <c r="A37" s="510" t="s">
        <v>204</v>
      </c>
      <c r="B37" s="595">
        <f>SUM(B38:B38)</f>
        <v>1</v>
      </c>
      <c r="C37" s="595">
        <f>SUM(C38:C38)</f>
        <v>1</v>
      </c>
      <c r="D37" s="595">
        <f>SUM(D38:D38)</f>
        <v>0</v>
      </c>
      <c r="E37" s="595">
        <f>SUM(E38:E38)</f>
        <v>0</v>
      </c>
      <c r="F37" s="33">
        <f>SUM(F38:F38)</f>
        <v>0</v>
      </c>
      <c r="G37" s="586">
        <f t="shared" si="7"/>
        <v>0</v>
      </c>
      <c r="H37" s="595">
        <f>SUM(H38:H38)</f>
        <v>0</v>
      </c>
      <c r="I37" s="586">
        <v>0</v>
      </c>
      <c r="J37" s="33">
        <f t="shared" si="19"/>
        <v>1</v>
      </c>
      <c r="K37" s="594">
        <f t="shared" si="4"/>
        <v>1</v>
      </c>
      <c r="L37" s="595">
        <f t="shared" ref="L37:X37" si="35">SUM(L38:L38)</f>
        <v>0</v>
      </c>
      <c r="M37" s="595">
        <f t="shared" si="35"/>
        <v>1</v>
      </c>
      <c r="N37" s="595">
        <f t="shared" si="35"/>
        <v>0</v>
      </c>
      <c r="O37" s="595">
        <f t="shared" si="35"/>
        <v>0</v>
      </c>
      <c r="P37" s="595">
        <f t="shared" si="35"/>
        <v>0</v>
      </c>
      <c r="Q37" s="595">
        <f t="shared" si="35"/>
        <v>0</v>
      </c>
      <c r="R37" s="595">
        <f t="shared" si="35"/>
        <v>0</v>
      </c>
      <c r="S37" s="595">
        <f t="shared" si="35"/>
        <v>0</v>
      </c>
      <c r="T37" s="595">
        <f t="shared" si="35"/>
        <v>0</v>
      </c>
      <c r="U37" s="595">
        <f t="shared" si="35"/>
        <v>0</v>
      </c>
      <c r="V37" s="595">
        <f t="shared" si="35"/>
        <v>1</v>
      </c>
      <c r="W37" s="614">
        <f t="shared" si="5"/>
        <v>1</v>
      </c>
      <c r="X37" s="595">
        <f t="shared" si="35"/>
        <v>0</v>
      </c>
    </row>
    <row r="38" spans="1:24" x14ac:dyDescent="0.2">
      <c r="A38" s="100" t="s">
        <v>142</v>
      </c>
      <c r="B38" s="589">
        <f t="shared" ref="B38" si="36">C38+E38</f>
        <v>1</v>
      </c>
      <c r="C38" s="590">
        <v>1</v>
      </c>
      <c r="D38" s="596"/>
      <c r="E38" s="596"/>
      <c r="F38" s="33">
        <v>0</v>
      </c>
      <c r="G38" s="586">
        <f t="shared" si="7"/>
        <v>0</v>
      </c>
      <c r="H38" s="591"/>
      <c r="I38" s="586">
        <v>0</v>
      </c>
      <c r="J38" s="61">
        <f t="shared" si="19"/>
        <v>1</v>
      </c>
      <c r="K38" s="594">
        <f t="shared" si="4"/>
        <v>1</v>
      </c>
      <c r="L38" s="596"/>
      <c r="M38" s="596">
        <v>1</v>
      </c>
      <c r="N38" s="596"/>
      <c r="O38" s="596"/>
      <c r="P38" s="596"/>
      <c r="Q38" s="596"/>
      <c r="R38" s="596"/>
      <c r="S38" s="596"/>
      <c r="T38" s="596"/>
      <c r="U38" s="596"/>
      <c r="V38" s="61">
        <f>F38+J38</f>
        <v>1</v>
      </c>
      <c r="W38" s="614">
        <f t="shared" si="5"/>
        <v>1</v>
      </c>
      <c r="X38" s="615"/>
    </row>
    <row r="39" spans="1:24" x14ac:dyDescent="0.2">
      <c r="A39" s="604" t="s">
        <v>207</v>
      </c>
      <c r="B39" s="602">
        <f>SUM(B40:B40)</f>
        <v>1</v>
      </c>
      <c r="C39" s="602">
        <f>SUM(C40:C40)</f>
        <v>1</v>
      </c>
      <c r="D39" s="602">
        <f>SUM(D40:D40)</f>
        <v>0</v>
      </c>
      <c r="E39" s="602">
        <f>SUM(E40:E40)</f>
        <v>0</v>
      </c>
      <c r="F39" s="33">
        <v>0</v>
      </c>
      <c r="G39" s="586">
        <f t="shared" si="7"/>
        <v>0</v>
      </c>
      <c r="H39" s="602">
        <f>SUM(H40:H40)</f>
        <v>0</v>
      </c>
      <c r="I39" s="586">
        <v>0</v>
      </c>
      <c r="J39" s="33">
        <f t="shared" si="19"/>
        <v>1</v>
      </c>
      <c r="K39" s="594">
        <f t="shared" si="4"/>
        <v>1</v>
      </c>
      <c r="L39" s="602">
        <f t="shared" ref="L39:X39" si="37">SUM(L40:L40)</f>
        <v>0</v>
      </c>
      <c r="M39" s="602">
        <f t="shared" si="37"/>
        <v>0</v>
      </c>
      <c r="N39" s="602">
        <f t="shared" si="37"/>
        <v>0</v>
      </c>
      <c r="O39" s="602">
        <f t="shared" si="37"/>
        <v>0</v>
      </c>
      <c r="P39" s="602">
        <f t="shared" si="37"/>
        <v>0</v>
      </c>
      <c r="Q39" s="602">
        <f t="shared" si="37"/>
        <v>1</v>
      </c>
      <c r="R39" s="602">
        <f t="shared" si="37"/>
        <v>0</v>
      </c>
      <c r="S39" s="602">
        <f t="shared" si="37"/>
        <v>0</v>
      </c>
      <c r="T39" s="602">
        <f t="shared" si="37"/>
        <v>0</v>
      </c>
      <c r="U39" s="602">
        <f t="shared" si="37"/>
        <v>0</v>
      </c>
      <c r="V39" s="602">
        <f t="shared" si="37"/>
        <v>1</v>
      </c>
      <c r="W39" s="614">
        <f t="shared" si="5"/>
        <v>1</v>
      </c>
      <c r="X39" s="602">
        <f t="shared" si="37"/>
        <v>0</v>
      </c>
    </row>
    <row r="40" spans="1:24" ht="45" x14ac:dyDescent="0.2">
      <c r="A40" s="515" t="s">
        <v>210</v>
      </c>
      <c r="B40" s="589">
        <f t="shared" ref="B40" si="38">C40+E40</f>
        <v>1</v>
      </c>
      <c r="C40" s="590">
        <v>1</v>
      </c>
      <c r="D40" s="465"/>
      <c r="E40" s="273"/>
      <c r="F40" s="33">
        <v>0</v>
      </c>
      <c r="G40" s="586">
        <f t="shared" si="7"/>
        <v>0</v>
      </c>
      <c r="H40" s="591"/>
      <c r="I40" s="586">
        <v>0</v>
      </c>
      <c r="J40" s="61">
        <f t="shared" si="19"/>
        <v>1</v>
      </c>
      <c r="K40" s="594">
        <f t="shared" si="4"/>
        <v>1</v>
      </c>
      <c r="L40" s="116"/>
      <c r="M40" s="116"/>
      <c r="N40" s="116"/>
      <c r="O40" s="116"/>
      <c r="P40" s="116"/>
      <c r="Q40" s="116">
        <v>1</v>
      </c>
      <c r="R40" s="116"/>
      <c r="S40" s="116"/>
      <c r="T40" s="116"/>
      <c r="U40" s="116"/>
      <c r="V40" s="61">
        <f>F40+J40</f>
        <v>1</v>
      </c>
      <c r="W40" s="614">
        <f t="shared" si="5"/>
        <v>1</v>
      </c>
      <c r="X40" s="615"/>
    </row>
    <row r="41" spans="1:24" x14ac:dyDescent="0.2">
      <c r="A41" s="608"/>
      <c r="B41" s="608"/>
      <c r="C41" s="608"/>
      <c r="D41" s="608"/>
      <c r="E41" s="608"/>
      <c r="F41" s="608"/>
      <c r="G41" s="608"/>
      <c r="H41" s="609"/>
      <c r="I41" s="608"/>
      <c r="J41" s="608"/>
      <c r="K41" s="608"/>
      <c r="L41" s="608"/>
      <c r="M41" s="608"/>
      <c r="N41" s="608"/>
      <c r="O41" s="608"/>
      <c r="P41" s="608"/>
      <c r="Q41" s="608"/>
      <c r="R41" s="608"/>
      <c r="S41" s="608"/>
      <c r="T41" s="608"/>
      <c r="U41" s="608"/>
      <c r="V41" s="608"/>
      <c r="W41" s="608"/>
      <c r="X41" s="608"/>
    </row>
    <row r="42" spans="1:24" x14ac:dyDescent="0.2">
      <c r="A42" s="608"/>
      <c r="B42" s="608"/>
      <c r="C42" s="608"/>
      <c r="D42" s="608"/>
      <c r="E42" s="608"/>
      <c r="F42" s="608"/>
      <c r="G42" s="608"/>
      <c r="H42" s="609"/>
      <c r="I42" s="608"/>
      <c r="J42" s="608"/>
      <c r="K42" s="608"/>
      <c r="L42" s="608"/>
      <c r="M42" s="608"/>
      <c r="N42" s="608"/>
      <c r="O42" s="608"/>
      <c r="P42" s="608"/>
      <c r="Q42" s="608"/>
      <c r="R42" s="608"/>
      <c r="S42" s="608"/>
      <c r="T42" s="608"/>
      <c r="U42" s="608"/>
      <c r="V42" s="608"/>
      <c r="W42" s="608"/>
      <c r="X42" s="608"/>
    </row>
    <row r="43" spans="1:24" x14ac:dyDescent="0.2">
      <c r="A43" s="608"/>
      <c r="B43" s="608"/>
      <c r="C43" s="608"/>
      <c r="D43" s="608"/>
      <c r="E43" s="608"/>
      <c r="F43" s="608"/>
      <c r="G43" s="608"/>
      <c r="H43" s="609"/>
      <c r="I43" s="608"/>
      <c r="J43" s="608"/>
      <c r="K43" s="608"/>
      <c r="L43" s="608"/>
      <c r="M43" s="608"/>
      <c r="N43" s="608"/>
      <c r="O43" s="608"/>
      <c r="P43" s="608"/>
      <c r="Q43" s="608"/>
      <c r="R43" s="608"/>
      <c r="S43" s="608"/>
      <c r="T43" s="608"/>
      <c r="U43" s="608"/>
      <c r="V43" s="608"/>
      <c r="W43" s="608"/>
      <c r="X43" s="608"/>
    </row>
  </sheetData>
  <autoFilter ref="A11:X40"/>
  <mergeCells count="34">
    <mergeCell ref="B2:R2"/>
    <mergeCell ref="B3:P3"/>
    <mergeCell ref="B4:P4"/>
    <mergeCell ref="A5:A10"/>
    <mergeCell ref="B5:B10"/>
    <mergeCell ref="C5:E5"/>
    <mergeCell ref="F5:I5"/>
    <mergeCell ref="J5:U6"/>
    <mergeCell ref="U7:U9"/>
    <mergeCell ref="T8:T9"/>
    <mergeCell ref="H9:I9"/>
    <mergeCell ref="L10:O10"/>
    <mergeCell ref="P10:U10"/>
    <mergeCell ref="V5:W6"/>
    <mergeCell ref="X5:X9"/>
    <mergeCell ref="C6:D6"/>
    <mergeCell ref="F6:G8"/>
    <mergeCell ref="H6:I8"/>
    <mergeCell ref="C7:C10"/>
    <mergeCell ref="E7:E10"/>
    <mergeCell ref="J7:K9"/>
    <mergeCell ref="L7:O7"/>
    <mergeCell ref="P7:T7"/>
    <mergeCell ref="D8:D10"/>
    <mergeCell ref="L8:L9"/>
    <mergeCell ref="M8:M9"/>
    <mergeCell ref="N8:N9"/>
    <mergeCell ref="O8:O9"/>
    <mergeCell ref="F9:G9"/>
    <mergeCell ref="V7:W8"/>
    <mergeCell ref="P8:P9"/>
    <mergeCell ref="Q8:Q9"/>
    <mergeCell ref="R8:R9"/>
    <mergeCell ref="S8:S9"/>
  </mergeCells>
  <pageMargins left="0.31496062992125984" right="0.11811023622047245" top="0.35433070866141736" bottom="0.15748031496062992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74"/>
  <sheetViews>
    <sheetView workbookViewId="0">
      <selection activeCell="X19" sqref="X19"/>
    </sheetView>
  </sheetViews>
  <sheetFormatPr defaultRowHeight="12.75" x14ac:dyDescent="0.2"/>
  <cols>
    <col min="1" max="1" width="24.140625" style="570" customWidth="1"/>
    <col min="2" max="6" width="6.140625" style="570" customWidth="1"/>
    <col min="7" max="7" width="7.140625" style="570" customWidth="1"/>
    <col min="8" max="8" width="6.140625" style="571" customWidth="1"/>
    <col min="9" max="20" width="6.140625" style="570" customWidth="1"/>
    <col min="21" max="21" width="7.28515625" style="570" customWidth="1"/>
    <col min="22" max="22" width="6.140625" style="570" customWidth="1"/>
    <col min="23" max="16384" width="9.140625" style="570"/>
  </cols>
  <sheetData>
    <row r="1" spans="1:22" x14ac:dyDescent="0.2">
      <c r="U1" s="572" t="s">
        <v>791</v>
      </c>
    </row>
    <row r="2" spans="1:22" ht="15.75" x14ac:dyDescent="0.25">
      <c r="B2" s="868" t="s">
        <v>792</v>
      </c>
      <c r="C2" s="868"/>
      <c r="D2" s="868"/>
      <c r="E2" s="868"/>
      <c r="F2" s="868"/>
      <c r="G2" s="868"/>
      <c r="H2" s="868"/>
      <c r="I2" s="868"/>
      <c r="J2" s="868"/>
      <c r="K2" s="868"/>
      <c r="L2" s="868"/>
      <c r="M2" s="868"/>
      <c r="N2" s="868"/>
      <c r="O2" s="868"/>
      <c r="P2" s="868"/>
      <c r="Q2" s="868"/>
      <c r="R2" s="868"/>
    </row>
    <row r="3" spans="1:22" ht="15.75" x14ac:dyDescent="0.2">
      <c r="B3" s="867" t="s">
        <v>477</v>
      </c>
      <c r="C3" s="867"/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  <c r="O3" s="867"/>
      <c r="P3" s="867"/>
    </row>
    <row r="4" spans="1:22" ht="15.75" x14ac:dyDescent="0.2">
      <c r="B4" s="867" t="s">
        <v>471</v>
      </c>
      <c r="C4" s="867"/>
      <c r="D4" s="86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</row>
    <row r="5" spans="1:22" ht="11.25" customHeight="1" x14ac:dyDescent="0.2">
      <c r="A5" s="818" t="s">
        <v>1</v>
      </c>
      <c r="B5" s="821" t="s">
        <v>3</v>
      </c>
      <c r="C5" s="824" t="s">
        <v>4</v>
      </c>
      <c r="D5" s="825"/>
      <c r="E5" s="826"/>
      <c r="F5" s="827" t="s">
        <v>5</v>
      </c>
      <c r="G5" s="828"/>
      <c r="H5" s="828"/>
      <c r="I5" s="828"/>
      <c r="J5" s="812" t="s">
        <v>6</v>
      </c>
      <c r="K5" s="813"/>
      <c r="L5" s="813"/>
      <c r="M5" s="813"/>
      <c r="N5" s="813"/>
      <c r="O5" s="813"/>
      <c r="P5" s="813"/>
      <c r="Q5" s="813"/>
      <c r="R5" s="813"/>
      <c r="S5" s="814"/>
      <c r="T5" s="642" t="s">
        <v>7</v>
      </c>
      <c r="U5" s="643"/>
      <c r="V5" s="865" t="s">
        <v>677</v>
      </c>
    </row>
    <row r="6" spans="1:22" ht="36" customHeight="1" x14ac:dyDescent="0.2">
      <c r="A6" s="819"/>
      <c r="B6" s="822"/>
      <c r="C6" s="804" t="s">
        <v>9</v>
      </c>
      <c r="D6" s="805"/>
      <c r="E6" s="550" t="s">
        <v>10</v>
      </c>
      <c r="F6" s="642" t="s">
        <v>11</v>
      </c>
      <c r="G6" s="643"/>
      <c r="H6" s="642" t="s">
        <v>12</v>
      </c>
      <c r="I6" s="643"/>
      <c r="J6" s="815"/>
      <c r="K6" s="816"/>
      <c r="L6" s="816"/>
      <c r="M6" s="816"/>
      <c r="N6" s="816"/>
      <c r="O6" s="816"/>
      <c r="P6" s="816"/>
      <c r="Q6" s="816"/>
      <c r="R6" s="816"/>
      <c r="S6" s="817"/>
      <c r="T6" s="646"/>
      <c r="U6" s="647"/>
      <c r="V6" s="865"/>
    </row>
    <row r="7" spans="1:22" x14ac:dyDescent="0.2">
      <c r="A7" s="819"/>
      <c r="B7" s="822"/>
      <c r="C7" s="809" t="s">
        <v>11</v>
      </c>
      <c r="D7" s="12" t="s">
        <v>13</v>
      </c>
      <c r="E7" s="809" t="s">
        <v>11</v>
      </c>
      <c r="F7" s="644"/>
      <c r="G7" s="645"/>
      <c r="H7" s="644"/>
      <c r="I7" s="645"/>
      <c r="J7" s="642" t="s">
        <v>11</v>
      </c>
      <c r="K7" s="643"/>
      <c r="L7" s="751" t="s">
        <v>14</v>
      </c>
      <c r="M7" s="752"/>
      <c r="N7" s="752"/>
      <c r="O7" s="752"/>
      <c r="P7" s="751" t="s">
        <v>15</v>
      </c>
      <c r="Q7" s="752"/>
      <c r="R7" s="752"/>
      <c r="S7" s="737" t="s">
        <v>16</v>
      </c>
      <c r="T7" s="642" t="s">
        <v>11</v>
      </c>
      <c r="U7" s="643"/>
      <c r="V7" s="865"/>
    </row>
    <row r="8" spans="1:22" ht="12.75" customHeight="1" x14ac:dyDescent="0.2">
      <c r="A8" s="819"/>
      <c r="B8" s="822"/>
      <c r="C8" s="810"/>
      <c r="D8" s="830" t="s">
        <v>18</v>
      </c>
      <c r="E8" s="810"/>
      <c r="F8" s="646"/>
      <c r="G8" s="647"/>
      <c r="H8" s="646"/>
      <c r="I8" s="647"/>
      <c r="J8" s="644"/>
      <c r="K8" s="645"/>
      <c r="L8" s="737" t="s">
        <v>19</v>
      </c>
      <c r="M8" s="737" t="s">
        <v>20</v>
      </c>
      <c r="N8" s="737" t="s">
        <v>21</v>
      </c>
      <c r="O8" s="737" t="s">
        <v>22</v>
      </c>
      <c r="P8" s="737" t="s">
        <v>24</v>
      </c>
      <c r="Q8" s="737" t="s">
        <v>25</v>
      </c>
      <c r="R8" s="737" t="s">
        <v>26</v>
      </c>
      <c r="S8" s="738"/>
      <c r="T8" s="646"/>
      <c r="U8" s="647"/>
      <c r="V8" s="865"/>
    </row>
    <row r="9" spans="1:22" ht="42" customHeight="1" x14ac:dyDescent="0.2">
      <c r="A9" s="819"/>
      <c r="B9" s="822"/>
      <c r="C9" s="810"/>
      <c r="D9" s="831"/>
      <c r="E9" s="810"/>
      <c r="F9" s="840" t="s">
        <v>785</v>
      </c>
      <c r="G9" s="842"/>
      <c r="H9" s="843" t="s">
        <v>786</v>
      </c>
      <c r="I9" s="844"/>
      <c r="J9" s="646"/>
      <c r="K9" s="647"/>
      <c r="L9" s="739"/>
      <c r="M9" s="739"/>
      <c r="N9" s="739"/>
      <c r="O9" s="739"/>
      <c r="P9" s="739"/>
      <c r="Q9" s="739"/>
      <c r="R9" s="739"/>
      <c r="S9" s="739"/>
      <c r="T9" s="549" t="s">
        <v>30</v>
      </c>
      <c r="U9" s="549" t="s">
        <v>31</v>
      </c>
      <c r="V9" s="865"/>
    </row>
    <row r="10" spans="1:22" ht="22.5" x14ac:dyDescent="0.2">
      <c r="A10" s="820"/>
      <c r="B10" s="823"/>
      <c r="C10" s="811"/>
      <c r="D10" s="832"/>
      <c r="E10" s="811"/>
      <c r="F10" s="549" t="s">
        <v>32</v>
      </c>
      <c r="G10" s="13" t="s">
        <v>33</v>
      </c>
      <c r="H10" s="549" t="s">
        <v>32</v>
      </c>
      <c r="I10" s="549" t="s">
        <v>33</v>
      </c>
      <c r="J10" s="13" t="s">
        <v>34</v>
      </c>
      <c r="K10" s="556" t="s">
        <v>35</v>
      </c>
      <c r="L10" s="806" t="s">
        <v>32</v>
      </c>
      <c r="M10" s="807"/>
      <c r="N10" s="807"/>
      <c r="O10" s="807"/>
      <c r="P10" s="806" t="s">
        <v>32</v>
      </c>
      <c r="Q10" s="807"/>
      <c r="R10" s="807"/>
      <c r="S10" s="808"/>
      <c r="T10" s="13" t="s">
        <v>34</v>
      </c>
      <c r="U10" s="16" t="s">
        <v>36</v>
      </c>
      <c r="V10" s="573"/>
    </row>
    <row r="11" spans="1:22" x14ac:dyDescent="0.2">
      <c r="A11" s="17" t="s">
        <v>37</v>
      </c>
      <c r="B11" s="574">
        <v>1</v>
      </c>
      <c r="C11" s="574">
        <v>2</v>
      </c>
      <c r="D11" s="574">
        <v>3</v>
      </c>
      <c r="E11" s="574">
        <v>4</v>
      </c>
      <c r="F11" s="574">
        <v>5</v>
      </c>
      <c r="G11" s="574">
        <v>6</v>
      </c>
      <c r="H11" s="574">
        <v>7</v>
      </c>
      <c r="I11" s="574">
        <v>8</v>
      </c>
      <c r="J11" s="574">
        <v>9</v>
      </c>
      <c r="K11" s="574">
        <v>10</v>
      </c>
      <c r="L11" s="574">
        <v>11</v>
      </c>
      <c r="M11" s="574">
        <v>12</v>
      </c>
      <c r="N11" s="574">
        <v>13</v>
      </c>
      <c r="O11" s="574">
        <v>14</v>
      </c>
      <c r="P11" s="574">
        <v>15</v>
      </c>
      <c r="Q11" s="574">
        <v>16</v>
      </c>
      <c r="R11" s="574">
        <v>17</v>
      </c>
      <c r="S11" s="574">
        <v>20</v>
      </c>
      <c r="T11" s="574">
        <v>21</v>
      </c>
      <c r="U11" s="574">
        <v>22</v>
      </c>
      <c r="V11" s="574">
        <v>23</v>
      </c>
    </row>
    <row r="12" spans="1:22" ht="21" x14ac:dyDescent="0.2">
      <c r="A12" s="575" t="s">
        <v>64</v>
      </c>
      <c r="B12" s="576">
        <f>B13+B14+B15</f>
        <v>76</v>
      </c>
      <c r="C12" s="576">
        <f t="shared" ref="C12:E12" si="0">C13+C14+C15</f>
        <v>76</v>
      </c>
      <c r="D12" s="576">
        <f t="shared" si="0"/>
        <v>0</v>
      </c>
      <c r="E12" s="576">
        <f t="shared" si="0"/>
        <v>0</v>
      </c>
      <c r="F12" s="576">
        <f>F13+F14+F15</f>
        <v>50</v>
      </c>
      <c r="G12" s="577">
        <f>F12/B12</f>
        <v>0.65789473684210531</v>
      </c>
      <c r="H12" s="578">
        <f>H13+H14+H15</f>
        <v>50</v>
      </c>
      <c r="I12" s="579">
        <f>H12/F12</f>
        <v>1</v>
      </c>
      <c r="J12" s="576">
        <f>SUM(J13,J15,J14)</f>
        <v>26</v>
      </c>
      <c r="K12" s="580">
        <f>J12/B12</f>
        <v>0.34210526315789475</v>
      </c>
      <c r="L12" s="576">
        <f t="shared" ref="L12:S12" si="1">L13+L14+L15</f>
        <v>11</v>
      </c>
      <c r="M12" s="576">
        <f t="shared" si="1"/>
        <v>1</v>
      </c>
      <c r="N12" s="576">
        <f t="shared" si="1"/>
        <v>0</v>
      </c>
      <c r="O12" s="576">
        <f t="shared" si="1"/>
        <v>1</v>
      </c>
      <c r="P12" s="576">
        <f t="shared" si="1"/>
        <v>1</v>
      </c>
      <c r="Q12" s="576">
        <f t="shared" si="1"/>
        <v>6</v>
      </c>
      <c r="R12" s="576">
        <f t="shared" si="1"/>
        <v>1</v>
      </c>
      <c r="S12" s="576">
        <f t="shared" si="1"/>
        <v>5</v>
      </c>
      <c r="T12" s="576">
        <f>SUM(T13,T15,T14)</f>
        <v>76</v>
      </c>
      <c r="U12" s="613">
        <f>T12/B12</f>
        <v>1</v>
      </c>
      <c r="V12" s="576">
        <f>SUM(V13,V15,V14)</f>
        <v>0</v>
      </c>
    </row>
    <row r="13" spans="1:22" ht="21" x14ac:dyDescent="0.2">
      <c r="A13" s="581" t="s">
        <v>399</v>
      </c>
      <c r="B13" s="576">
        <f>B17+B20+B21</f>
        <v>64</v>
      </c>
      <c r="C13" s="576">
        <f t="shared" ref="C13:F13" si="2">C17+C20+C21</f>
        <v>64</v>
      </c>
      <c r="D13" s="576">
        <f t="shared" si="2"/>
        <v>0</v>
      </c>
      <c r="E13" s="576">
        <f t="shared" si="2"/>
        <v>0</v>
      </c>
      <c r="F13" s="576">
        <f t="shared" si="2"/>
        <v>41</v>
      </c>
      <c r="G13" s="577">
        <f t="shared" ref="G13:G75" si="3">F13/B13</f>
        <v>0.640625</v>
      </c>
      <c r="H13" s="578">
        <f t="shared" ref="H13" si="4">H17+H20+H21</f>
        <v>41</v>
      </c>
      <c r="I13" s="579">
        <f t="shared" ref="I13:I75" si="5">H13/F13</f>
        <v>1</v>
      </c>
      <c r="J13" s="576">
        <f>SUM(J17,J20,J21)</f>
        <v>23</v>
      </c>
      <c r="K13" s="580">
        <f t="shared" ref="K13:K70" si="6">J13/B13</f>
        <v>0.359375</v>
      </c>
      <c r="L13" s="576">
        <f t="shared" ref="L13:S13" si="7">L17+L20+L21</f>
        <v>10</v>
      </c>
      <c r="M13" s="576">
        <f t="shared" si="7"/>
        <v>1</v>
      </c>
      <c r="N13" s="576">
        <f t="shared" si="7"/>
        <v>0</v>
      </c>
      <c r="O13" s="576">
        <f t="shared" si="7"/>
        <v>1</v>
      </c>
      <c r="P13" s="576">
        <f t="shared" si="7"/>
        <v>1</v>
      </c>
      <c r="Q13" s="576">
        <f t="shared" si="7"/>
        <v>4</v>
      </c>
      <c r="R13" s="576">
        <f t="shared" si="7"/>
        <v>1</v>
      </c>
      <c r="S13" s="576">
        <f t="shared" si="7"/>
        <v>5</v>
      </c>
      <c r="T13" s="576">
        <f>SUM(T17,T20,T21)</f>
        <v>64</v>
      </c>
      <c r="U13" s="613">
        <f t="shared" ref="U13:U75" si="8">T13/B13</f>
        <v>1</v>
      </c>
      <c r="V13" s="576">
        <f>SUM(V17,V20,V21)</f>
        <v>0</v>
      </c>
    </row>
    <row r="14" spans="1:22" x14ac:dyDescent="0.2">
      <c r="A14" s="582" t="s">
        <v>401</v>
      </c>
      <c r="B14" s="576">
        <f>B18</f>
        <v>6</v>
      </c>
      <c r="C14" s="576">
        <f t="shared" ref="C14:F15" si="9">C18</f>
        <v>6</v>
      </c>
      <c r="D14" s="576">
        <f t="shared" si="9"/>
        <v>0</v>
      </c>
      <c r="E14" s="576">
        <f t="shared" si="9"/>
        <v>0</v>
      </c>
      <c r="F14" s="576">
        <f t="shared" si="9"/>
        <v>5</v>
      </c>
      <c r="G14" s="577">
        <f t="shared" si="3"/>
        <v>0.83333333333333337</v>
      </c>
      <c r="H14" s="578">
        <f t="shared" ref="H14:H15" si="10">H18</f>
        <v>5</v>
      </c>
      <c r="I14" s="579">
        <f t="shared" si="5"/>
        <v>1</v>
      </c>
      <c r="J14" s="583">
        <f>SUM(J18)</f>
        <v>1</v>
      </c>
      <c r="K14" s="580">
        <f t="shared" si="6"/>
        <v>0.16666666666666666</v>
      </c>
      <c r="L14" s="576">
        <f t="shared" ref="L14:S15" si="11">L18</f>
        <v>1</v>
      </c>
      <c r="M14" s="576">
        <f t="shared" si="11"/>
        <v>0</v>
      </c>
      <c r="N14" s="576">
        <f t="shared" si="11"/>
        <v>0</v>
      </c>
      <c r="O14" s="576">
        <f t="shared" si="11"/>
        <v>0</v>
      </c>
      <c r="P14" s="576">
        <f t="shared" si="11"/>
        <v>0</v>
      </c>
      <c r="Q14" s="576">
        <f t="shared" si="11"/>
        <v>0</v>
      </c>
      <c r="R14" s="576">
        <f t="shared" si="11"/>
        <v>0</v>
      </c>
      <c r="S14" s="576">
        <f t="shared" si="11"/>
        <v>0</v>
      </c>
      <c r="T14" s="583">
        <f t="shared" ref="T14:V15" si="12">SUM(T18)</f>
        <v>6</v>
      </c>
      <c r="U14" s="613">
        <f t="shared" si="8"/>
        <v>1</v>
      </c>
      <c r="V14" s="583">
        <f t="shared" si="12"/>
        <v>0</v>
      </c>
    </row>
    <row r="15" spans="1:22" x14ac:dyDescent="0.2">
      <c r="A15" s="582" t="s">
        <v>400</v>
      </c>
      <c r="B15" s="576">
        <f>B19</f>
        <v>6</v>
      </c>
      <c r="C15" s="576">
        <f t="shared" si="9"/>
        <v>6</v>
      </c>
      <c r="D15" s="576">
        <f t="shared" si="9"/>
        <v>0</v>
      </c>
      <c r="E15" s="576">
        <f t="shared" si="9"/>
        <v>0</v>
      </c>
      <c r="F15" s="576">
        <f t="shared" si="9"/>
        <v>4</v>
      </c>
      <c r="G15" s="577">
        <f t="shared" si="3"/>
        <v>0.66666666666666663</v>
      </c>
      <c r="H15" s="578">
        <f t="shared" si="10"/>
        <v>4</v>
      </c>
      <c r="I15" s="579">
        <f t="shared" si="5"/>
        <v>1</v>
      </c>
      <c r="J15" s="576">
        <f>SUM(J19)</f>
        <v>2</v>
      </c>
      <c r="K15" s="580">
        <f t="shared" si="6"/>
        <v>0.33333333333333331</v>
      </c>
      <c r="L15" s="576">
        <f t="shared" si="11"/>
        <v>0</v>
      </c>
      <c r="M15" s="576">
        <f t="shared" si="11"/>
        <v>0</v>
      </c>
      <c r="N15" s="576">
        <f t="shared" si="11"/>
        <v>0</v>
      </c>
      <c r="O15" s="576">
        <f t="shared" si="11"/>
        <v>0</v>
      </c>
      <c r="P15" s="576">
        <f t="shared" si="11"/>
        <v>0</v>
      </c>
      <c r="Q15" s="576">
        <f t="shared" si="11"/>
        <v>2</v>
      </c>
      <c r="R15" s="576">
        <f t="shared" si="11"/>
        <v>0</v>
      </c>
      <c r="S15" s="576">
        <f t="shared" si="11"/>
        <v>0</v>
      </c>
      <c r="T15" s="576">
        <f t="shared" si="12"/>
        <v>6</v>
      </c>
      <c r="U15" s="613">
        <f t="shared" si="8"/>
        <v>1</v>
      </c>
      <c r="V15" s="576">
        <f t="shared" si="12"/>
        <v>0</v>
      </c>
    </row>
    <row r="16" spans="1:22" x14ac:dyDescent="0.2">
      <c r="A16" s="584" t="s">
        <v>65</v>
      </c>
      <c r="B16" s="576">
        <f>B17+B18+B19</f>
        <v>70</v>
      </c>
      <c r="C16" s="576">
        <f t="shared" ref="C16:H16" si="13">C17+C18+C19</f>
        <v>70</v>
      </c>
      <c r="D16" s="576">
        <f t="shared" si="13"/>
        <v>0</v>
      </c>
      <c r="E16" s="576">
        <f t="shared" si="13"/>
        <v>0</v>
      </c>
      <c r="F16" s="576">
        <f t="shared" si="13"/>
        <v>47</v>
      </c>
      <c r="G16" s="577">
        <f t="shared" si="3"/>
        <v>0.67142857142857137</v>
      </c>
      <c r="H16" s="578">
        <f t="shared" si="13"/>
        <v>47</v>
      </c>
      <c r="I16" s="579">
        <f t="shared" si="5"/>
        <v>1</v>
      </c>
      <c r="J16" s="576">
        <f>SUM(J17:J19)</f>
        <v>23</v>
      </c>
      <c r="K16" s="580">
        <f t="shared" si="6"/>
        <v>0.32857142857142857</v>
      </c>
      <c r="L16" s="576">
        <f t="shared" ref="L16:S16" si="14">L17+L18+L19</f>
        <v>11</v>
      </c>
      <c r="M16" s="576">
        <f t="shared" si="14"/>
        <v>1</v>
      </c>
      <c r="N16" s="576">
        <f t="shared" si="14"/>
        <v>0</v>
      </c>
      <c r="O16" s="576">
        <f t="shared" si="14"/>
        <v>1</v>
      </c>
      <c r="P16" s="576">
        <f t="shared" si="14"/>
        <v>0</v>
      </c>
      <c r="Q16" s="576">
        <f t="shared" si="14"/>
        <v>5</v>
      </c>
      <c r="R16" s="576">
        <f t="shared" si="14"/>
        <v>1</v>
      </c>
      <c r="S16" s="576">
        <f t="shared" si="14"/>
        <v>4</v>
      </c>
      <c r="T16" s="583">
        <f>SUM(T17:T19)</f>
        <v>70</v>
      </c>
      <c r="U16" s="613">
        <f t="shared" si="8"/>
        <v>1</v>
      </c>
      <c r="V16" s="583">
        <f>SUM(V17:V19)</f>
        <v>0</v>
      </c>
    </row>
    <row r="17" spans="1:22" x14ac:dyDescent="0.2">
      <c r="A17" s="581" t="s">
        <v>66</v>
      </c>
      <c r="B17" s="576">
        <f t="shared" ref="B17:E17" si="15">B22+B28+B35+B41+B49+B55+B67+B69+B80+B82+B88+B92+B96+B106+B111+B116+B124+B135</f>
        <v>58</v>
      </c>
      <c r="C17" s="576">
        <f t="shared" si="15"/>
        <v>58</v>
      </c>
      <c r="D17" s="576">
        <f t="shared" si="15"/>
        <v>0</v>
      </c>
      <c r="E17" s="576">
        <f t="shared" si="15"/>
        <v>0</v>
      </c>
      <c r="F17" s="576">
        <f>F22+F28+F35+F41+F49+F55+F67+F69+F80+F82+F88+F92+F96+F106+F111+F116+F124+F135</f>
        <v>38</v>
      </c>
      <c r="G17" s="577">
        <f t="shared" si="3"/>
        <v>0.65517241379310343</v>
      </c>
      <c r="H17" s="578">
        <f>H22+H28+H35+H41+H49+H55+H67+H69+H80+H82+H88+H92+H96+H106+H111+H116+H124+H135</f>
        <v>38</v>
      </c>
      <c r="I17" s="579">
        <f t="shared" si="5"/>
        <v>1</v>
      </c>
      <c r="J17" s="576">
        <f>J22+J28+J35+J41+J49+J55+J67+J69+J80+J82+J88+J92+J96+J106+J111+J116+J124+J135</f>
        <v>20</v>
      </c>
      <c r="K17" s="580">
        <f t="shared" si="6"/>
        <v>0.34482758620689657</v>
      </c>
      <c r="L17" s="576">
        <f t="shared" ref="L17:S17" si="16">L22+L28+L35+L41+L49+L55+L67+L69+L80+L82+L88+L92+L96+L106+L111+L116+L124+L135</f>
        <v>10</v>
      </c>
      <c r="M17" s="576">
        <f t="shared" si="16"/>
        <v>1</v>
      </c>
      <c r="N17" s="576">
        <f t="shared" si="16"/>
        <v>0</v>
      </c>
      <c r="O17" s="576">
        <f t="shared" si="16"/>
        <v>1</v>
      </c>
      <c r="P17" s="576">
        <f t="shared" si="16"/>
        <v>0</v>
      </c>
      <c r="Q17" s="576">
        <f t="shared" si="16"/>
        <v>3</v>
      </c>
      <c r="R17" s="576">
        <f t="shared" si="16"/>
        <v>1</v>
      </c>
      <c r="S17" s="576">
        <f t="shared" si="16"/>
        <v>4</v>
      </c>
      <c r="T17" s="576">
        <f>SUM(T22,T28,T35,T41,T49,T55,T67,T69,T80,T82,T88,T92,T96,T106,T111,T116,T124,T135)</f>
        <v>58</v>
      </c>
      <c r="U17" s="613">
        <f t="shared" si="8"/>
        <v>1</v>
      </c>
      <c r="V17" s="576">
        <f>SUM(V22,V28,V35,V41,V49,V55,V67,V69,V80,V82,V88,V92,V96,V106,V111,V116,V124,V135)</f>
        <v>0</v>
      </c>
    </row>
    <row r="18" spans="1:22" x14ac:dyDescent="0.2">
      <c r="A18" s="582" t="s">
        <v>68</v>
      </c>
      <c r="B18" s="583">
        <f>B137</f>
        <v>6</v>
      </c>
      <c r="C18" s="583">
        <f>SUM(C137)</f>
        <v>6</v>
      </c>
      <c r="D18" s="583">
        <f>SUM(D137)</f>
        <v>0</v>
      </c>
      <c r="E18" s="583">
        <f>SUM(E137)</f>
        <v>0</v>
      </c>
      <c r="F18" s="583">
        <f>SUM(F137)</f>
        <v>5</v>
      </c>
      <c r="G18" s="577">
        <f t="shared" si="3"/>
        <v>0.83333333333333337</v>
      </c>
      <c r="H18" s="578">
        <f>SUM(H137)</f>
        <v>5</v>
      </c>
      <c r="I18" s="579">
        <f t="shared" si="5"/>
        <v>1</v>
      </c>
      <c r="J18" s="583">
        <f>SUM(J137)</f>
        <v>1</v>
      </c>
      <c r="K18" s="580">
        <f t="shared" si="6"/>
        <v>0.16666666666666666</v>
      </c>
      <c r="L18" s="583">
        <f t="shared" ref="L18:V18" si="17">SUM(L137)</f>
        <v>1</v>
      </c>
      <c r="M18" s="583">
        <f t="shared" si="17"/>
        <v>0</v>
      </c>
      <c r="N18" s="583">
        <f t="shared" si="17"/>
        <v>0</v>
      </c>
      <c r="O18" s="583">
        <f t="shared" si="17"/>
        <v>0</v>
      </c>
      <c r="P18" s="583">
        <f t="shared" si="17"/>
        <v>0</v>
      </c>
      <c r="Q18" s="583">
        <f t="shared" si="17"/>
        <v>0</v>
      </c>
      <c r="R18" s="583">
        <f t="shared" si="17"/>
        <v>0</v>
      </c>
      <c r="S18" s="583">
        <f t="shared" si="17"/>
        <v>0</v>
      </c>
      <c r="T18" s="583">
        <f t="shared" si="17"/>
        <v>6</v>
      </c>
      <c r="U18" s="613">
        <f t="shared" si="8"/>
        <v>1</v>
      </c>
      <c r="V18" s="583">
        <f t="shared" si="17"/>
        <v>0</v>
      </c>
    </row>
    <row r="19" spans="1:22" x14ac:dyDescent="0.2">
      <c r="A19" s="582" t="s">
        <v>67</v>
      </c>
      <c r="B19" s="576">
        <f>B151</f>
        <v>6</v>
      </c>
      <c r="C19" s="576">
        <f>SUM(C151)</f>
        <v>6</v>
      </c>
      <c r="D19" s="576">
        <f>SUM(D151)</f>
        <v>0</v>
      </c>
      <c r="E19" s="576">
        <f>SUM(E151)</f>
        <v>0</v>
      </c>
      <c r="F19" s="576">
        <f>SUM(F151)</f>
        <v>4</v>
      </c>
      <c r="G19" s="577">
        <f t="shared" si="3"/>
        <v>0.66666666666666663</v>
      </c>
      <c r="H19" s="578">
        <f>SUM(H151)</f>
        <v>4</v>
      </c>
      <c r="I19" s="579">
        <f t="shared" si="5"/>
        <v>1</v>
      </c>
      <c r="J19" s="576">
        <f>SUM(J151)</f>
        <v>2</v>
      </c>
      <c r="K19" s="580">
        <f t="shared" si="6"/>
        <v>0.33333333333333331</v>
      </c>
      <c r="L19" s="576">
        <f t="shared" ref="L19:V19" si="18">SUM(L151)</f>
        <v>0</v>
      </c>
      <c r="M19" s="576">
        <f t="shared" si="18"/>
        <v>0</v>
      </c>
      <c r="N19" s="576">
        <f t="shared" si="18"/>
        <v>0</v>
      </c>
      <c r="O19" s="576">
        <f t="shared" si="18"/>
        <v>0</v>
      </c>
      <c r="P19" s="576">
        <f t="shared" si="18"/>
        <v>0</v>
      </c>
      <c r="Q19" s="576">
        <f t="shared" si="18"/>
        <v>2</v>
      </c>
      <c r="R19" s="576">
        <f t="shared" si="18"/>
        <v>0</v>
      </c>
      <c r="S19" s="576">
        <f t="shared" si="18"/>
        <v>0</v>
      </c>
      <c r="T19" s="576">
        <f t="shared" si="18"/>
        <v>6</v>
      </c>
      <c r="U19" s="613">
        <f t="shared" si="8"/>
        <v>1</v>
      </c>
      <c r="V19" s="576">
        <f t="shared" si="18"/>
        <v>0</v>
      </c>
    </row>
    <row r="20" spans="1:22" x14ac:dyDescent="0.2">
      <c r="A20" s="584" t="s">
        <v>69</v>
      </c>
      <c r="B20" s="583">
        <f>B160</f>
        <v>5</v>
      </c>
      <c r="C20" s="583">
        <f t="shared" ref="C20:J20" si="19">SUM(C160)</f>
        <v>5</v>
      </c>
      <c r="D20" s="583">
        <f t="shared" si="19"/>
        <v>0</v>
      </c>
      <c r="E20" s="583">
        <f t="shared" si="19"/>
        <v>0</v>
      </c>
      <c r="F20" s="583">
        <f t="shared" si="19"/>
        <v>3</v>
      </c>
      <c r="G20" s="577">
        <f t="shared" si="3"/>
        <v>0.6</v>
      </c>
      <c r="H20" s="578">
        <f t="shared" ref="H20" si="20">SUM(H160)</f>
        <v>3</v>
      </c>
      <c r="I20" s="579">
        <f t="shared" si="5"/>
        <v>1</v>
      </c>
      <c r="J20" s="583">
        <f t="shared" si="19"/>
        <v>2</v>
      </c>
      <c r="K20" s="580">
        <f t="shared" si="6"/>
        <v>0.4</v>
      </c>
      <c r="L20" s="583">
        <f t="shared" ref="L20:V20" si="21">SUM(L160)</f>
        <v>0</v>
      </c>
      <c r="M20" s="583">
        <f t="shared" si="21"/>
        <v>0</v>
      </c>
      <c r="N20" s="583">
        <f t="shared" si="21"/>
        <v>0</v>
      </c>
      <c r="O20" s="583">
        <f t="shared" si="21"/>
        <v>0</v>
      </c>
      <c r="P20" s="583">
        <f t="shared" si="21"/>
        <v>0</v>
      </c>
      <c r="Q20" s="583">
        <f t="shared" si="21"/>
        <v>1</v>
      </c>
      <c r="R20" s="583">
        <f t="shared" si="21"/>
        <v>0</v>
      </c>
      <c r="S20" s="583">
        <f t="shared" si="21"/>
        <v>1</v>
      </c>
      <c r="T20" s="583">
        <f t="shared" si="21"/>
        <v>5</v>
      </c>
      <c r="U20" s="613">
        <f t="shared" si="8"/>
        <v>1</v>
      </c>
      <c r="V20" s="583">
        <f t="shared" si="21"/>
        <v>0</v>
      </c>
    </row>
    <row r="21" spans="1:22" x14ac:dyDescent="0.2">
      <c r="A21" s="584" t="s">
        <v>70</v>
      </c>
      <c r="B21" s="583">
        <f>B167</f>
        <v>1</v>
      </c>
      <c r="C21" s="583">
        <f t="shared" ref="C21:V21" si="22">SUM(C167)</f>
        <v>1</v>
      </c>
      <c r="D21" s="583">
        <f t="shared" si="22"/>
        <v>0</v>
      </c>
      <c r="E21" s="583">
        <f t="shared" si="22"/>
        <v>0</v>
      </c>
      <c r="F21" s="583">
        <f t="shared" si="22"/>
        <v>0</v>
      </c>
      <c r="G21" s="577">
        <f t="shared" si="3"/>
        <v>0</v>
      </c>
      <c r="H21" s="578">
        <f t="shared" ref="H21" si="23">SUM(H167)</f>
        <v>0</v>
      </c>
      <c r="I21" s="579">
        <v>0</v>
      </c>
      <c r="J21" s="583">
        <f>L21+M21+N21+O21+P21+Q21+R21+S21</f>
        <v>1</v>
      </c>
      <c r="K21" s="612">
        <f t="shared" si="6"/>
        <v>1</v>
      </c>
      <c r="L21" s="583">
        <f t="shared" si="22"/>
        <v>0</v>
      </c>
      <c r="M21" s="583">
        <f t="shared" si="22"/>
        <v>0</v>
      </c>
      <c r="N21" s="583">
        <f t="shared" si="22"/>
        <v>0</v>
      </c>
      <c r="O21" s="583">
        <f t="shared" si="22"/>
        <v>0</v>
      </c>
      <c r="P21" s="583">
        <f t="shared" si="22"/>
        <v>1</v>
      </c>
      <c r="Q21" s="583">
        <f t="shared" si="22"/>
        <v>0</v>
      </c>
      <c r="R21" s="583">
        <f t="shared" si="22"/>
        <v>0</v>
      </c>
      <c r="S21" s="583">
        <f t="shared" si="22"/>
        <v>0</v>
      </c>
      <c r="T21" s="583">
        <v>1</v>
      </c>
      <c r="U21" s="613">
        <f t="shared" si="8"/>
        <v>1</v>
      </c>
      <c r="V21" s="583">
        <f t="shared" si="22"/>
        <v>0</v>
      </c>
    </row>
    <row r="22" spans="1:22" s="588" customFormat="1" x14ac:dyDescent="0.2">
      <c r="A22" s="509" t="s">
        <v>71</v>
      </c>
      <c r="B22" s="37">
        <f>SUM(B23:B27)</f>
        <v>1</v>
      </c>
      <c r="C22" s="37">
        <f>SUM(C23:C27)</f>
        <v>1</v>
      </c>
      <c r="D22" s="37">
        <f t="shared" ref="D22:V22" si="24">SUM(D23:D27)</f>
        <v>0</v>
      </c>
      <c r="E22" s="37">
        <f t="shared" si="24"/>
        <v>0</v>
      </c>
      <c r="F22" s="37">
        <f>SUM(F23:F27)</f>
        <v>1</v>
      </c>
      <c r="G22" s="586">
        <f t="shared" si="3"/>
        <v>1</v>
      </c>
      <c r="H22" s="88">
        <f>SUM(H23:H27)</f>
        <v>1</v>
      </c>
      <c r="I22" s="586">
        <f t="shared" si="5"/>
        <v>1</v>
      </c>
      <c r="J22" s="37">
        <f t="shared" si="24"/>
        <v>0</v>
      </c>
      <c r="K22" s="587">
        <f t="shared" si="6"/>
        <v>0</v>
      </c>
      <c r="L22" s="37">
        <f t="shared" si="24"/>
        <v>0</v>
      </c>
      <c r="M22" s="37">
        <f t="shared" si="24"/>
        <v>0</v>
      </c>
      <c r="N22" s="37">
        <f t="shared" si="24"/>
        <v>0</v>
      </c>
      <c r="O22" s="37">
        <f t="shared" si="24"/>
        <v>0</v>
      </c>
      <c r="P22" s="37">
        <f t="shared" si="24"/>
        <v>0</v>
      </c>
      <c r="Q22" s="37">
        <f t="shared" si="24"/>
        <v>0</v>
      </c>
      <c r="R22" s="37">
        <f t="shared" si="24"/>
        <v>0</v>
      </c>
      <c r="S22" s="37">
        <f t="shared" si="24"/>
        <v>0</v>
      </c>
      <c r="T22" s="37">
        <f>SUM(T23:T27)</f>
        <v>1</v>
      </c>
      <c r="U22" s="613">
        <f t="shared" si="8"/>
        <v>1</v>
      </c>
      <c r="V22" s="37">
        <f t="shared" si="24"/>
        <v>0</v>
      </c>
    </row>
    <row r="23" spans="1:22" s="588" customFormat="1" ht="22.5" hidden="1" x14ac:dyDescent="0.2">
      <c r="A23" s="75" t="s">
        <v>72</v>
      </c>
      <c r="B23" s="589">
        <f>C23+E23</f>
        <v>0</v>
      </c>
      <c r="C23" s="590"/>
      <c r="D23" s="62"/>
      <c r="E23" s="62"/>
      <c r="F23" s="63"/>
      <c r="G23" s="585"/>
      <c r="H23" s="591"/>
      <c r="I23" s="586"/>
      <c r="J23" s="61">
        <f>SUM(L23:S23)</f>
        <v>0</v>
      </c>
      <c r="K23" s="587">
        <v>0</v>
      </c>
      <c r="L23" s="550"/>
      <c r="M23" s="550"/>
      <c r="N23" s="550"/>
      <c r="O23" s="550"/>
      <c r="P23" s="550"/>
      <c r="Q23" s="550"/>
      <c r="R23" s="550"/>
      <c r="S23" s="550"/>
      <c r="T23" s="94">
        <f>F23+J23</f>
        <v>0</v>
      </c>
      <c r="U23" s="577">
        <v>0</v>
      </c>
      <c r="V23" s="592"/>
    </row>
    <row r="24" spans="1:22" s="588" customFormat="1" ht="36" hidden="1" customHeight="1" x14ac:dyDescent="0.2">
      <c r="A24" s="593" t="s">
        <v>73</v>
      </c>
      <c r="B24" s="589">
        <f t="shared" ref="B24:B34" si="25">C24+E24</f>
        <v>0</v>
      </c>
      <c r="C24" s="590"/>
      <c r="D24" s="62"/>
      <c r="E24" s="62"/>
      <c r="F24" s="63"/>
      <c r="G24" s="585"/>
      <c r="H24" s="591"/>
      <c r="I24" s="586"/>
      <c r="J24" s="61">
        <f>SUM(L24:S24)</f>
        <v>0</v>
      </c>
      <c r="K24" s="587">
        <v>0</v>
      </c>
      <c r="L24" s="550"/>
      <c r="M24" s="550"/>
      <c r="N24" s="550"/>
      <c r="O24" s="550"/>
      <c r="P24" s="550"/>
      <c r="Q24" s="550"/>
      <c r="R24" s="550"/>
      <c r="S24" s="550"/>
      <c r="T24" s="94">
        <f>F24+J24</f>
        <v>0</v>
      </c>
      <c r="U24" s="577">
        <v>0</v>
      </c>
      <c r="V24" s="592"/>
    </row>
    <row r="25" spans="1:22" s="588" customFormat="1" ht="22.5" hidden="1" x14ac:dyDescent="0.2">
      <c r="A25" s="593" t="s">
        <v>74</v>
      </c>
      <c r="B25" s="589">
        <f t="shared" si="25"/>
        <v>0</v>
      </c>
      <c r="C25" s="590"/>
      <c r="D25" s="62"/>
      <c r="E25" s="62"/>
      <c r="F25" s="63"/>
      <c r="G25" s="585"/>
      <c r="H25" s="591"/>
      <c r="I25" s="586"/>
      <c r="J25" s="61">
        <f>SUM(L25:S25)</f>
        <v>0</v>
      </c>
      <c r="K25" s="587">
        <v>0</v>
      </c>
      <c r="L25" s="550"/>
      <c r="M25" s="550"/>
      <c r="N25" s="550"/>
      <c r="O25" s="550"/>
      <c r="P25" s="550"/>
      <c r="Q25" s="550"/>
      <c r="R25" s="550"/>
      <c r="S25" s="550"/>
      <c r="T25" s="94">
        <f>F25+J25</f>
        <v>0</v>
      </c>
      <c r="U25" s="577">
        <v>0</v>
      </c>
      <c r="V25" s="592"/>
    </row>
    <row r="26" spans="1:22" s="588" customFormat="1" ht="33.75" hidden="1" x14ac:dyDescent="0.2">
      <c r="A26" s="593" t="s">
        <v>75</v>
      </c>
      <c r="B26" s="589">
        <f t="shared" si="25"/>
        <v>0</v>
      </c>
      <c r="C26" s="590"/>
      <c r="D26" s="62"/>
      <c r="E26" s="62"/>
      <c r="F26" s="63"/>
      <c r="G26" s="585"/>
      <c r="H26" s="591"/>
      <c r="I26" s="586"/>
      <c r="J26" s="61">
        <f>SUM(L26:S26)</f>
        <v>0</v>
      </c>
      <c r="K26" s="587">
        <v>0</v>
      </c>
      <c r="L26" s="550"/>
      <c r="M26" s="550"/>
      <c r="N26" s="550"/>
      <c r="O26" s="550"/>
      <c r="P26" s="550"/>
      <c r="Q26" s="550"/>
      <c r="R26" s="550"/>
      <c r="S26" s="550"/>
      <c r="T26" s="94">
        <f>F26+J26</f>
        <v>0</v>
      </c>
      <c r="U26" s="577">
        <v>0</v>
      </c>
      <c r="V26" s="592"/>
    </row>
    <row r="27" spans="1:22" s="588" customFormat="1" ht="22.5" x14ac:dyDescent="0.2">
      <c r="A27" s="64" t="s">
        <v>76</v>
      </c>
      <c r="B27" s="589">
        <f t="shared" si="25"/>
        <v>1</v>
      </c>
      <c r="C27" s="590">
        <v>1</v>
      </c>
      <c r="D27" s="62"/>
      <c r="E27" s="62"/>
      <c r="F27" s="63">
        <v>1</v>
      </c>
      <c r="G27" s="586">
        <f t="shared" si="3"/>
        <v>1</v>
      </c>
      <c r="H27" s="591">
        <v>1</v>
      </c>
      <c r="I27" s="586">
        <f t="shared" si="5"/>
        <v>1</v>
      </c>
      <c r="J27" s="61">
        <f>SUM(L27:S27)</f>
        <v>0</v>
      </c>
      <c r="K27" s="587">
        <v>0</v>
      </c>
      <c r="L27" s="550"/>
      <c r="M27" s="550"/>
      <c r="N27" s="550"/>
      <c r="O27" s="550"/>
      <c r="P27" s="550"/>
      <c r="Q27" s="550"/>
      <c r="R27" s="550"/>
      <c r="S27" s="550"/>
      <c r="T27" s="94">
        <f>F27+J27</f>
        <v>1</v>
      </c>
      <c r="U27" s="613">
        <f t="shared" si="8"/>
        <v>1</v>
      </c>
      <c r="V27" s="592"/>
    </row>
    <row r="28" spans="1:22" s="588" customFormat="1" ht="13.5" x14ac:dyDescent="0.2">
      <c r="A28" s="65" t="s">
        <v>77</v>
      </c>
      <c r="B28" s="37">
        <f>SUM(B29:B34)</f>
        <v>2</v>
      </c>
      <c r="C28" s="590">
        <f>SUM(C29:C34)</f>
        <v>2</v>
      </c>
      <c r="D28" s="37">
        <f t="shared" ref="D28:V28" si="26">SUM(D29:D34)</f>
        <v>0</v>
      </c>
      <c r="E28" s="37">
        <f t="shared" si="26"/>
        <v>0</v>
      </c>
      <c r="F28" s="37">
        <f>SUM(F29:F34)</f>
        <v>1</v>
      </c>
      <c r="G28" s="585">
        <f t="shared" si="3"/>
        <v>0.5</v>
      </c>
      <c r="H28" s="37">
        <f>SUM(H29:H34)</f>
        <v>1</v>
      </c>
      <c r="I28" s="586">
        <f t="shared" si="5"/>
        <v>1</v>
      </c>
      <c r="J28" s="37">
        <f>SUM(J29:J34)</f>
        <v>1</v>
      </c>
      <c r="K28" s="594">
        <f t="shared" si="6"/>
        <v>0.5</v>
      </c>
      <c r="L28" s="37">
        <f t="shared" ref="L28" si="27">SUM(L29:L34)</f>
        <v>1</v>
      </c>
      <c r="M28" s="37">
        <f t="shared" si="26"/>
        <v>0</v>
      </c>
      <c r="N28" s="37">
        <f t="shared" si="26"/>
        <v>0</v>
      </c>
      <c r="O28" s="37">
        <f t="shared" si="26"/>
        <v>0</v>
      </c>
      <c r="P28" s="37">
        <f t="shared" si="26"/>
        <v>0</v>
      </c>
      <c r="Q28" s="37">
        <f t="shared" si="26"/>
        <v>0</v>
      </c>
      <c r="R28" s="37">
        <f t="shared" si="26"/>
        <v>0</v>
      </c>
      <c r="S28" s="37">
        <f t="shared" si="26"/>
        <v>0</v>
      </c>
      <c r="T28" s="37">
        <f t="shared" si="26"/>
        <v>2</v>
      </c>
      <c r="U28" s="613">
        <f t="shared" si="8"/>
        <v>1</v>
      </c>
      <c r="V28" s="37">
        <f t="shared" si="26"/>
        <v>0</v>
      </c>
    </row>
    <row r="29" spans="1:22" s="588" customFormat="1" hidden="1" x14ac:dyDescent="0.2">
      <c r="A29" s="64" t="s">
        <v>78</v>
      </c>
      <c r="B29" s="589">
        <f t="shared" si="25"/>
        <v>0</v>
      </c>
      <c r="C29" s="590"/>
      <c r="D29" s="62"/>
      <c r="E29" s="62"/>
      <c r="F29" s="63"/>
      <c r="G29" s="585"/>
      <c r="H29" s="591"/>
      <c r="I29" s="586"/>
      <c r="J29" s="61">
        <f t="shared" ref="J29:J40" si="28">SUM(L29:S29)</f>
        <v>0</v>
      </c>
      <c r="K29" s="587">
        <v>0</v>
      </c>
      <c r="L29" s="550"/>
      <c r="M29" s="550"/>
      <c r="N29" s="550"/>
      <c r="O29" s="550"/>
      <c r="P29" s="550"/>
      <c r="Q29" s="550"/>
      <c r="R29" s="61"/>
      <c r="S29" s="550"/>
      <c r="T29" s="94">
        <f t="shared" ref="T29:T34" si="29">F29+J29</f>
        <v>0</v>
      </c>
      <c r="U29" s="577">
        <v>0</v>
      </c>
      <c r="V29" s="592"/>
    </row>
    <row r="30" spans="1:22" s="588" customFormat="1" hidden="1" x14ac:dyDescent="0.2">
      <c r="A30" s="64" t="s">
        <v>79</v>
      </c>
      <c r="B30" s="589">
        <f t="shared" si="25"/>
        <v>0</v>
      </c>
      <c r="C30" s="590"/>
      <c r="D30" s="62"/>
      <c r="E30" s="62"/>
      <c r="F30" s="63"/>
      <c r="G30" s="585"/>
      <c r="H30" s="591"/>
      <c r="I30" s="586"/>
      <c r="J30" s="61">
        <f t="shared" si="28"/>
        <v>0</v>
      </c>
      <c r="K30" s="587">
        <v>0</v>
      </c>
      <c r="L30" s="550"/>
      <c r="M30" s="550"/>
      <c r="N30" s="550"/>
      <c r="O30" s="550"/>
      <c r="P30" s="550"/>
      <c r="Q30" s="550"/>
      <c r="R30" s="61"/>
      <c r="S30" s="550"/>
      <c r="T30" s="94">
        <f t="shared" si="29"/>
        <v>0</v>
      </c>
      <c r="U30" s="577">
        <v>0</v>
      </c>
      <c r="V30" s="592"/>
    </row>
    <row r="31" spans="1:22" s="588" customFormat="1" x14ac:dyDescent="0.2">
      <c r="A31" s="64" t="s">
        <v>80</v>
      </c>
      <c r="B31" s="589">
        <f t="shared" si="25"/>
        <v>1</v>
      </c>
      <c r="C31" s="590">
        <v>1</v>
      </c>
      <c r="D31" s="62"/>
      <c r="E31" s="62"/>
      <c r="F31" s="63">
        <v>1</v>
      </c>
      <c r="G31" s="586">
        <f t="shared" si="3"/>
        <v>1</v>
      </c>
      <c r="H31" s="591">
        <v>1</v>
      </c>
      <c r="I31" s="586">
        <f t="shared" si="5"/>
        <v>1</v>
      </c>
      <c r="J31" s="61">
        <f t="shared" si="28"/>
        <v>0</v>
      </c>
      <c r="K31" s="594">
        <f t="shared" si="6"/>
        <v>0</v>
      </c>
      <c r="L31" s="550"/>
      <c r="M31" s="550"/>
      <c r="N31" s="550"/>
      <c r="O31" s="550"/>
      <c r="P31" s="550"/>
      <c r="Q31" s="550"/>
      <c r="R31" s="61"/>
      <c r="S31" s="550"/>
      <c r="T31" s="94">
        <f t="shared" si="29"/>
        <v>1</v>
      </c>
      <c r="U31" s="613">
        <f t="shared" si="8"/>
        <v>1</v>
      </c>
      <c r="V31" s="592"/>
    </row>
    <row r="32" spans="1:22" s="588" customFormat="1" x14ac:dyDescent="0.2">
      <c r="A32" s="64" t="s">
        <v>81</v>
      </c>
      <c r="B32" s="589">
        <f t="shared" si="25"/>
        <v>1</v>
      </c>
      <c r="C32" s="590">
        <v>1</v>
      </c>
      <c r="D32" s="62"/>
      <c r="E32" s="62"/>
      <c r="F32" s="63"/>
      <c r="G32" s="585"/>
      <c r="H32" s="591"/>
      <c r="I32" s="586"/>
      <c r="J32" s="61">
        <f t="shared" si="28"/>
        <v>1</v>
      </c>
      <c r="K32" s="594">
        <f t="shared" si="6"/>
        <v>1</v>
      </c>
      <c r="L32" s="550">
        <v>1</v>
      </c>
      <c r="M32" s="550"/>
      <c r="N32" s="550"/>
      <c r="O32" s="550"/>
      <c r="P32" s="550"/>
      <c r="Q32" s="550"/>
      <c r="R32" s="61"/>
      <c r="S32" s="550"/>
      <c r="T32" s="94">
        <f t="shared" si="29"/>
        <v>1</v>
      </c>
      <c r="U32" s="613">
        <f t="shared" si="8"/>
        <v>1</v>
      </c>
      <c r="V32" s="592"/>
    </row>
    <row r="33" spans="1:22" s="588" customFormat="1" hidden="1" x14ac:dyDescent="0.2">
      <c r="A33" s="64" t="s">
        <v>82</v>
      </c>
      <c r="B33" s="589">
        <f t="shared" si="25"/>
        <v>0</v>
      </c>
      <c r="C33" s="590"/>
      <c r="D33" s="62"/>
      <c r="E33" s="62"/>
      <c r="F33" s="63"/>
      <c r="G33" s="585"/>
      <c r="H33" s="591"/>
      <c r="I33" s="586"/>
      <c r="J33" s="61">
        <f t="shared" si="28"/>
        <v>0</v>
      </c>
      <c r="K33" s="587">
        <v>0</v>
      </c>
      <c r="L33" s="550"/>
      <c r="M33" s="550"/>
      <c r="N33" s="550"/>
      <c r="O33" s="550"/>
      <c r="P33" s="550"/>
      <c r="Q33" s="550"/>
      <c r="R33" s="33"/>
      <c r="S33" s="550"/>
      <c r="T33" s="94">
        <f t="shared" si="29"/>
        <v>0</v>
      </c>
      <c r="U33" s="577">
        <v>0</v>
      </c>
      <c r="V33" s="592"/>
    </row>
    <row r="34" spans="1:22" s="588" customFormat="1" ht="22.5" hidden="1" x14ac:dyDescent="0.2">
      <c r="A34" s="64" t="s">
        <v>83</v>
      </c>
      <c r="B34" s="589">
        <f t="shared" si="25"/>
        <v>0</v>
      </c>
      <c r="C34" s="590"/>
      <c r="D34" s="62"/>
      <c r="E34" s="62"/>
      <c r="F34" s="63"/>
      <c r="G34" s="585"/>
      <c r="H34" s="591"/>
      <c r="I34" s="586"/>
      <c r="J34" s="61">
        <f t="shared" si="28"/>
        <v>0</v>
      </c>
      <c r="K34" s="587">
        <v>0</v>
      </c>
      <c r="L34" s="550"/>
      <c r="M34" s="550"/>
      <c r="N34" s="550"/>
      <c r="O34" s="550"/>
      <c r="P34" s="550"/>
      <c r="Q34" s="550"/>
      <c r="R34" s="33"/>
      <c r="S34" s="550"/>
      <c r="T34" s="94">
        <f t="shared" si="29"/>
        <v>0</v>
      </c>
      <c r="U34" s="577">
        <v>0</v>
      </c>
      <c r="V34" s="592"/>
    </row>
    <row r="35" spans="1:22" s="588" customFormat="1" ht="13.5" hidden="1" x14ac:dyDescent="0.2">
      <c r="A35" s="65" t="s">
        <v>84</v>
      </c>
      <c r="B35" s="595">
        <f>SUM(B36:B40)</f>
        <v>0</v>
      </c>
      <c r="C35" s="590">
        <f>SUM(C36:C40)</f>
        <v>0</v>
      </c>
      <c r="D35" s="595">
        <f t="shared" ref="D35:V35" si="30">SUM(D36:D40)</f>
        <v>0</v>
      </c>
      <c r="E35" s="595">
        <f t="shared" si="30"/>
        <v>0</v>
      </c>
      <c r="F35" s="595">
        <f t="shared" si="30"/>
        <v>0</v>
      </c>
      <c r="G35" s="585">
        <v>0</v>
      </c>
      <c r="H35" s="595">
        <f t="shared" si="30"/>
        <v>0</v>
      </c>
      <c r="I35" s="586">
        <v>0</v>
      </c>
      <c r="J35" s="595">
        <f>SUM(J36:J40)</f>
        <v>0</v>
      </c>
      <c r="K35" s="587">
        <v>0</v>
      </c>
      <c r="L35" s="595">
        <f t="shared" si="30"/>
        <v>0</v>
      </c>
      <c r="M35" s="595">
        <f t="shared" si="30"/>
        <v>0</v>
      </c>
      <c r="N35" s="595">
        <f t="shared" si="30"/>
        <v>0</v>
      </c>
      <c r="O35" s="595">
        <f t="shared" si="30"/>
        <v>0</v>
      </c>
      <c r="P35" s="595">
        <f t="shared" si="30"/>
        <v>0</v>
      </c>
      <c r="Q35" s="595">
        <f t="shared" si="30"/>
        <v>0</v>
      </c>
      <c r="R35" s="595">
        <f t="shared" si="30"/>
        <v>0</v>
      </c>
      <c r="S35" s="595">
        <f t="shared" si="30"/>
        <v>0</v>
      </c>
      <c r="T35" s="595">
        <f t="shared" si="30"/>
        <v>0</v>
      </c>
      <c r="U35" s="577">
        <v>0</v>
      </c>
      <c r="V35" s="595">
        <f t="shared" si="30"/>
        <v>0</v>
      </c>
    </row>
    <row r="36" spans="1:22" s="588" customFormat="1" ht="45" hidden="1" x14ac:dyDescent="0.2">
      <c r="A36" s="64" t="s">
        <v>85</v>
      </c>
      <c r="B36" s="589">
        <f t="shared" ref="B36:B40" si="31">C36+E36</f>
        <v>0</v>
      </c>
      <c r="C36" s="590"/>
      <c r="D36" s="596"/>
      <c r="E36" s="596"/>
      <c r="F36" s="596"/>
      <c r="G36" s="585"/>
      <c r="H36" s="591"/>
      <c r="I36" s="586"/>
      <c r="J36" s="61">
        <f t="shared" si="28"/>
        <v>0</v>
      </c>
      <c r="K36" s="587">
        <v>0</v>
      </c>
      <c r="L36" s="596"/>
      <c r="M36" s="596"/>
      <c r="N36" s="596"/>
      <c r="O36" s="596"/>
      <c r="P36" s="596"/>
      <c r="Q36" s="596"/>
      <c r="R36" s="596"/>
      <c r="S36" s="596"/>
      <c r="T36" s="94">
        <f>F36+J36</f>
        <v>0</v>
      </c>
      <c r="U36" s="577">
        <v>0</v>
      </c>
      <c r="V36" s="592"/>
    </row>
    <row r="37" spans="1:22" s="588" customFormat="1" ht="33.75" hidden="1" x14ac:dyDescent="0.2">
      <c r="A37" s="64" t="s">
        <v>86</v>
      </c>
      <c r="B37" s="589">
        <f t="shared" si="31"/>
        <v>0</v>
      </c>
      <c r="C37" s="590"/>
      <c r="D37" s="596"/>
      <c r="E37" s="596"/>
      <c r="F37" s="596"/>
      <c r="G37" s="585"/>
      <c r="H37" s="591"/>
      <c r="I37" s="586"/>
      <c r="J37" s="61">
        <f t="shared" si="28"/>
        <v>0</v>
      </c>
      <c r="K37" s="587">
        <v>0</v>
      </c>
      <c r="L37" s="596"/>
      <c r="M37" s="596"/>
      <c r="N37" s="596"/>
      <c r="O37" s="596"/>
      <c r="P37" s="596"/>
      <c r="Q37" s="596"/>
      <c r="R37" s="596"/>
      <c r="S37" s="596"/>
      <c r="T37" s="94">
        <f>F37+J37</f>
        <v>0</v>
      </c>
      <c r="U37" s="577">
        <v>0</v>
      </c>
      <c r="V37" s="592"/>
    </row>
    <row r="38" spans="1:22" s="588" customFormat="1" ht="45" hidden="1" x14ac:dyDescent="0.2">
      <c r="A38" s="64" t="s">
        <v>87</v>
      </c>
      <c r="B38" s="589">
        <f t="shared" si="31"/>
        <v>0</v>
      </c>
      <c r="C38" s="590"/>
      <c r="D38" s="596"/>
      <c r="E38" s="596"/>
      <c r="F38" s="596"/>
      <c r="G38" s="585"/>
      <c r="H38" s="591"/>
      <c r="I38" s="586"/>
      <c r="J38" s="61">
        <f t="shared" si="28"/>
        <v>0</v>
      </c>
      <c r="K38" s="587">
        <v>0</v>
      </c>
      <c r="L38" s="596"/>
      <c r="M38" s="596"/>
      <c r="N38" s="596"/>
      <c r="O38" s="596"/>
      <c r="P38" s="596"/>
      <c r="Q38" s="596"/>
      <c r="R38" s="596"/>
      <c r="S38" s="596"/>
      <c r="T38" s="94">
        <f>F38+J38</f>
        <v>0</v>
      </c>
      <c r="U38" s="577">
        <v>0</v>
      </c>
      <c r="V38" s="592"/>
    </row>
    <row r="39" spans="1:22" s="588" customFormat="1" ht="33.75" hidden="1" x14ac:dyDescent="0.2">
      <c r="A39" s="70" t="s">
        <v>88</v>
      </c>
      <c r="B39" s="589">
        <f t="shared" si="31"/>
        <v>0</v>
      </c>
      <c r="C39" s="590"/>
      <c r="D39" s="596"/>
      <c r="E39" s="596"/>
      <c r="F39" s="596"/>
      <c r="G39" s="585"/>
      <c r="H39" s="591"/>
      <c r="I39" s="586"/>
      <c r="J39" s="61">
        <f t="shared" si="28"/>
        <v>0</v>
      </c>
      <c r="K39" s="587">
        <v>0</v>
      </c>
      <c r="L39" s="596"/>
      <c r="M39" s="596"/>
      <c r="N39" s="596"/>
      <c r="O39" s="596"/>
      <c r="P39" s="596"/>
      <c r="Q39" s="596"/>
      <c r="R39" s="596"/>
      <c r="S39" s="596"/>
      <c r="T39" s="94">
        <f>F39+J39</f>
        <v>0</v>
      </c>
      <c r="U39" s="577">
        <v>0</v>
      </c>
      <c r="V39" s="592"/>
    </row>
    <row r="40" spans="1:22" s="588" customFormat="1" ht="22.5" hidden="1" x14ac:dyDescent="0.2">
      <c r="A40" s="70" t="s">
        <v>89</v>
      </c>
      <c r="B40" s="589">
        <f t="shared" si="31"/>
        <v>0</v>
      </c>
      <c r="C40" s="590"/>
      <c r="D40" s="596"/>
      <c r="E40" s="596"/>
      <c r="F40" s="596"/>
      <c r="G40" s="585"/>
      <c r="H40" s="591"/>
      <c r="I40" s="586"/>
      <c r="J40" s="61">
        <f t="shared" si="28"/>
        <v>0</v>
      </c>
      <c r="K40" s="587">
        <v>0</v>
      </c>
      <c r="L40" s="596"/>
      <c r="M40" s="596"/>
      <c r="N40" s="596"/>
      <c r="O40" s="596"/>
      <c r="P40" s="596"/>
      <c r="Q40" s="596"/>
      <c r="R40" s="596"/>
      <c r="S40" s="596"/>
      <c r="T40" s="94">
        <f>F40+J40</f>
        <v>0</v>
      </c>
      <c r="U40" s="577">
        <v>0</v>
      </c>
      <c r="V40" s="592"/>
    </row>
    <row r="41" spans="1:22" s="588" customFormat="1" ht="13.5" x14ac:dyDescent="0.2">
      <c r="A41" s="71" t="s">
        <v>90</v>
      </c>
      <c r="B41" s="595">
        <f>SUM(B42:B48)</f>
        <v>2</v>
      </c>
      <c r="C41" s="590">
        <f>SUM(C42:C48)</f>
        <v>2</v>
      </c>
      <c r="D41" s="595">
        <f t="shared" ref="D41:V41" si="32">SUM(D42:D48)</f>
        <v>0</v>
      </c>
      <c r="E41" s="595">
        <f t="shared" si="32"/>
        <v>0</v>
      </c>
      <c r="F41" s="595">
        <f t="shared" si="32"/>
        <v>1</v>
      </c>
      <c r="G41" s="585">
        <f t="shared" si="3"/>
        <v>0.5</v>
      </c>
      <c r="H41" s="595">
        <f t="shared" si="32"/>
        <v>1</v>
      </c>
      <c r="I41" s="586">
        <f t="shared" si="5"/>
        <v>1</v>
      </c>
      <c r="J41" s="595">
        <f t="shared" si="32"/>
        <v>1</v>
      </c>
      <c r="K41" s="587">
        <f t="shared" si="6"/>
        <v>0.5</v>
      </c>
      <c r="L41" s="595">
        <f t="shared" si="32"/>
        <v>0</v>
      </c>
      <c r="M41" s="595">
        <f t="shared" si="32"/>
        <v>0</v>
      </c>
      <c r="N41" s="595">
        <f t="shared" si="32"/>
        <v>0</v>
      </c>
      <c r="O41" s="595">
        <f t="shared" si="32"/>
        <v>0</v>
      </c>
      <c r="P41" s="595">
        <f t="shared" si="32"/>
        <v>0</v>
      </c>
      <c r="Q41" s="595">
        <f t="shared" si="32"/>
        <v>0</v>
      </c>
      <c r="R41" s="595">
        <f t="shared" si="32"/>
        <v>0</v>
      </c>
      <c r="S41" s="595">
        <f t="shared" si="32"/>
        <v>1</v>
      </c>
      <c r="T41" s="595">
        <f t="shared" si="32"/>
        <v>2</v>
      </c>
      <c r="U41" s="613">
        <f t="shared" si="8"/>
        <v>1</v>
      </c>
      <c r="V41" s="595">
        <f t="shared" si="32"/>
        <v>0</v>
      </c>
    </row>
    <row r="42" spans="1:22" s="588" customFormat="1" ht="22.5" x14ac:dyDescent="0.2">
      <c r="A42" s="64" t="s">
        <v>91</v>
      </c>
      <c r="B42" s="589">
        <f t="shared" ref="B42:B48" si="33">C42+E42</f>
        <v>1</v>
      </c>
      <c r="C42" s="590">
        <v>1</v>
      </c>
      <c r="D42" s="596"/>
      <c r="E42" s="596"/>
      <c r="F42" s="596">
        <v>1</v>
      </c>
      <c r="G42" s="586">
        <f t="shared" si="3"/>
        <v>1</v>
      </c>
      <c r="H42" s="591">
        <v>1</v>
      </c>
      <c r="I42" s="586">
        <f t="shared" si="5"/>
        <v>1</v>
      </c>
      <c r="J42" s="61">
        <f t="shared" ref="J42:J48" si="34">SUM(L42:S42)</f>
        <v>0</v>
      </c>
      <c r="K42" s="587">
        <v>0</v>
      </c>
      <c r="L42" s="596"/>
      <c r="M42" s="596"/>
      <c r="N42" s="596"/>
      <c r="O42" s="596"/>
      <c r="P42" s="596"/>
      <c r="Q42" s="596"/>
      <c r="R42" s="596"/>
      <c r="S42" s="596"/>
      <c r="T42" s="94">
        <f t="shared" ref="T42:T48" si="35">F42+J42</f>
        <v>1</v>
      </c>
      <c r="U42" s="613">
        <f t="shared" si="8"/>
        <v>1</v>
      </c>
      <c r="V42" s="592"/>
    </row>
    <row r="43" spans="1:22" s="588" customFormat="1" ht="33.75" x14ac:dyDescent="0.2">
      <c r="A43" s="64" t="s">
        <v>92</v>
      </c>
      <c r="B43" s="589">
        <f t="shared" si="33"/>
        <v>1</v>
      </c>
      <c r="C43" s="590">
        <v>1</v>
      </c>
      <c r="D43" s="596"/>
      <c r="E43" s="596"/>
      <c r="F43" s="596"/>
      <c r="G43" s="585"/>
      <c r="H43" s="591"/>
      <c r="I43" s="586"/>
      <c r="J43" s="61">
        <f t="shared" si="34"/>
        <v>1</v>
      </c>
      <c r="K43" s="587">
        <v>0</v>
      </c>
      <c r="L43" s="596"/>
      <c r="M43" s="596"/>
      <c r="N43" s="596"/>
      <c r="O43" s="596"/>
      <c r="P43" s="596"/>
      <c r="Q43" s="596"/>
      <c r="R43" s="596"/>
      <c r="S43" s="596">
        <v>1</v>
      </c>
      <c r="T43" s="94">
        <f t="shared" si="35"/>
        <v>1</v>
      </c>
      <c r="U43" s="613">
        <f t="shared" si="8"/>
        <v>1</v>
      </c>
      <c r="V43" s="592"/>
    </row>
    <row r="44" spans="1:22" s="588" customFormat="1" ht="22.5" hidden="1" x14ac:dyDescent="0.2">
      <c r="A44" s="64" t="s">
        <v>93</v>
      </c>
      <c r="B44" s="589">
        <f t="shared" si="33"/>
        <v>0</v>
      </c>
      <c r="C44" s="590"/>
      <c r="D44" s="596"/>
      <c r="E44" s="596"/>
      <c r="F44" s="596"/>
      <c r="G44" s="585"/>
      <c r="H44" s="591"/>
      <c r="I44" s="586"/>
      <c r="J44" s="61">
        <f t="shared" si="34"/>
        <v>0</v>
      </c>
      <c r="K44" s="587">
        <v>0</v>
      </c>
      <c r="L44" s="596"/>
      <c r="M44" s="596"/>
      <c r="N44" s="596"/>
      <c r="O44" s="596"/>
      <c r="P44" s="596"/>
      <c r="Q44" s="596"/>
      <c r="R44" s="596"/>
      <c r="S44" s="596"/>
      <c r="T44" s="94">
        <f t="shared" si="35"/>
        <v>0</v>
      </c>
      <c r="U44" s="577">
        <v>0</v>
      </c>
      <c r="V44" s="592"/>
    </row>
    <row r="45" spans="1:22" s="588" customFormat="1" ht="22.5" hidden="1" x14ac:dyDescent="0.2">
      <c r="A45" s="64" t="s">
        <v>94</v>
      </c>
      <c r="B45" s="589">
        <f t="shared" si="33"/>
        <v>0</v>
      </c>
      <c r="C45" s="590"/>
      <c r="D45" s="596"/>
      <c r="E45" s="596"/>
      <c r="F45" s="596"/>
      <c r="G45" s="585"/>
      <c r="H45" s="591"/>
      <c r="I45" s="586"/>
      <c r="J45" s="61">
        <f t="shared" si="34"/>
        <v>0</v>
      </c>
      <c r="K45" s="587">
        <v>0</v>
      </c>
      <c r="L45" s="596"/>
      <c r="M45" s="596"/>
      <c r="N45" s="596"/>
      <c r="O45" s="596"/>
      <c r="P45" s="596"/>
      <c r="Q45" s="596"/>
      <c r="R45" s="596"/>
      <c r="S45" s="596"/>
      <c r="T45" s="94">
        <f t="shared" si="35"/>
        <v>0</v>
      </c>
      <c r="U45" s="577">
        <v>0</v>
      </c>
      <c r="V45" s="592"/>
    </row>
    <row r="46" spans="1:22" s="588" customFormat="1" ht="33.75" hidden="1" x14ac:dyDescent="0.2">
      <c r="A46" s="64" t="s">
        <v>95</v>
      </c>
      <c r="B46" s="589">
        <f t="shared" si="33"/>
        <v>0</v>
      </c>
      <c r="C46" s="590"/>
      <c r="D46" s="596"/>
      <c r="E46" s="596"/>
      <c r="F46" s="596"/>
      <c r="G46" s="585"/>
      <c r="H46" s="591"/>
      <c r="I46" s="586"/>
      <c r="J46" s="61">
        <f t="shared" si="34"/>
        <v>0</v>
      </c>
      <c r="K46" s="587">
        <v>0</v>
      </c>
      <c r="L46" s="596"/>
      <c r="M46" s="596"/>
      <c r="N46" s="596"/>
      <c r="O46" s="596"/>
      <c r="P46" s="596"/>
      <c r="Q46" s="596"/>
      <c r="R46" s="596"/>
      <c r="S46" s="596"/>
      <c r="T46" s="94">
        <f t="shared" si="35"/>
        <v>0</v>
      </c>
      <c r="U46" s="577">
        <v>0</v>
      </c>
      <c r="V46" s="592"/>
    </row>
    <row r="47" spans="1:22" s="588" customFormat="1" ht="22.5" hidden="1" x14ac:dyDescent="0.2">
      <c r="A47" s="64" t="s">
        <v>96</v>
      </c>
      <c r="B47" s="589">
        <f t="shared" si="33"/>
        <v>0</v>
      </c>
      <c r="C47" s="590"/>
      <c r="D47" s="596"/>
      <c r="E47" s="596"/>
      <c r="F47" s="596"/>
      <c r="G47" s="585"/>
      <c r="H47" s="591"/>
      <c r="I47" s="586"/>
      <c r="J47" s="61">
        <f t="shared" si="34"/>
        <v>0</v>
      </c>
      <c r="K47" s="587">
        <v>0</v>
      </c>
      <c r="L47" s="596"/>
      <c r="M47" s="596"/>
      <c r="N47" s="596"/>
      <c r="O47" s="596"/>
      <c r="P47" s="596"/>
      <c r="Q47" s="596"/>
      <c r="R47" s="596"/>
      <c r="S47" s="596"/>
      <c r="T47" s="94">
        <f t="shared" si="35"/>
        <v>0</v>
      </c>
      <c r="U47" s="577">
        <v>0</v>
      </c>
      <c r="V47" s="592"/>
    </row>
    <row r="48" spans="1:22" s="588" customFormat="1" hidden="1" x14ac:dyDescent="0.2">
      <c r="A48" s="64" t="s">
        <v>97</v>
      </c>
      <c r="B48" s="589">
        <f t="shared" si="33"/>
        <v>0</v>
      </c>
      <c r="C48" s="590"/>
      <c r="D48" s="596"/>
      <c r="E48" s="596"/>
      <c r="F48" s="596"/>
      <c r="G48" s="585"/>
      <c r="H48" s="591"/>
      <c r="I48" s="586"/>
      <c r="J48" s="61">
        <f t="shared" si="34"/>
        <v>0</v>
      </c>
      <c r="K48" s="587">
        <v>0</v>
      </c>
      <c r="L48" s="596"/>
      <c r="M48" s="596"/>
      <c r="N48" s="596"/>
      <c r="O48" s="596"/>
      <c r="P48" s="596"/>
      <c r="Q48" s="596"/>
      <c r="R48" s="596"/>
      <c r="S48" s="596"/>
      <c r="T48" s="94">
        <f t="shared" si="35"/>
        <v>0</v>
      </c>
      <c r="U48" s="577">
        <v>0</v>
      </c>
      <c r="V48" s="592"/>
    </row>
    <row r="49" spans="1:22" s="588" customFormat="1" ht="13.5" x14ac:dyDescent="0.2">
      <c r="A49" s="65" t="s">
        <v>98</v>
      </c>
      <c r="B49" s="595">
        <f>SUM(B50:B54)</f>
        <v>4</v>
      </c>
      <c r="C49" s="590">
        <f>SUM(C50:C54)</f>
        <v>4</v>
      </c>
      <c r="D49" s="595">
        <f>SUM(D50:D54)</f>
        <v>0</v>
      </c>
      <c r="E49" s="595">
        <f>SUM(E50:E54)</f>
        <v>0</v>
      </c>
      <c r="F49" s="595">
        <f>SUM(F50:F54)</f>
        <v>0</v>
      </c>
      <c r="G49" s="585">
        <f t="shared" si="3"/>
        <v>0</v>
      </c>
      <c r="H49" s="595">
        <f>SUM(H50:H54)</f>
        <v>0</v>
      </c>
      <c r="I49" s="586">
        <v>0</v>
      </c>
      <c r="J49" s="595">
        <f>SUM(J50:J54)</f>
        <v>4</v>
      </c>
      <c r="K49" s="594">
        <f t="shared" si="6"/>
        <v>1</v>
      </c>
      <c r="L49" s="595">
        <f t="shared" ref="L49:V49" si="36">SUM(L50:L54)</f>
        <v>0</v>
      </c>
      <c r="M49" s="595">
        <f t="shared" si="36"/>
        <v>0</v>
      </c>
      <c r="N49" s="595">
        <f t="shared" si="36"/>
        <v>0</v>
      </c>
      <c r="O49" s="595">
        <f t="shared" si="36"/>
        <v>1</v>
      </c>
      <c r="P49" s="595">
        <f t="shared" si="36"/>
        <v>0</v>
      </c>
      <c r="Q49" s="595">
        <f t="shared" si="36"/>
        <v>2</v>
      </c>
      <c r="R49" s="595">
        <f t="shared" si="36"/>
        <v>0</v>
      </c>
      <c r="S49" s="595">
        <f t="shared" si="36"/>
        <v>1</v>
      </c>
      <c r="T49" s="595">
        <f t="shared" si="36"/>
        <v>4</v>
      </c>
      <c r="U49" s="613">
        <f t="shared" si="8"/>
        <v>1</v>
      </c>
      <c r="V49" s="595">
        <f t="shared" si="36"/>
        <v>0</v>
      </c>
    </row>
    <row r="50" spans="1:22" s="588" customFormat="1" ht="22.5" x14ac:dyDescent="0.2">
      <c r="A50" s="64" t="s">
        <v>99</v>
      </c>
      <c r="B50" s="589">
        <f t="shared" ref="B50:B53" si="37">C50+E50</f>
        <v>2</v>
      </c>
      <c r="C50" s="590">
        <v>2</v>
      </c>
      <c r="D50" s="596"/>
      <c r="E50" s="596"/>
      <c r="F50" s="596"/>
      <c r="G50" s="585"/>
      <c r="H50" s="591"/>
      <c r="I50" s="586"/>
      <c r="J50" s="61">
        <f>SUM(L50:S50)</f>
        <v>2</v>
      </c>
      <c r="K50" s="594">
        <f t="shared" si="6"/>
        <v>1</v>
      </c>
      <c r="L50" s="596"/>
      <c r="M50" s="596"/>
      <c r="N50" s="596"/>
      <c r="O50" s="596">
        <v>1</v>
      </c>
      <c r="P50" s="596"/>
      <c r="Q50" s="596"/>
      <c r="R50" s="596"/>
      <c r="S50" s="596">
        <v>1</v>
      </c>
      <c r="T50" s="94">
        <f>F50+J50</f>
        <v>2</v>
      </c>
      <c r="U50" s="613">
        <f t="shared" si="8"/>
        <v>1</v>
      </c>
      <c r="V50" s="592"/>
    </row>
    <row r="51" spans="1:22" s="588" customFormat="1" ht="22.5" hidden="1" x14ac:dyDescent="0.2">
      <c r="A51" s="597" t="s">
        <v>100</v>
      </c>
      <c r="B51" s="589">
        <f t="shared" si="37"/>
        <v>0</v>
      </c>
      <c r="C51" s="590"/>
      <c r="D51" s="596"/>
      <c r="E51" s="596"/>
      <c r="F51" s="596"/>
      <c r="G51" s="585"/>
      <c r="H51" s="591"/>
      <c r="I51" s="586"/>
      <c r="J51" s="61">
        <f>SUM(L51:S51)</f>
        <v>0</v>
      </c>
      <c r="K51" s="587">
        <v>0</v>
      </c>
      <c r="L51" s="596"/>
      <c r="M51" s="596"/>
      <c r="N51" s="596"/>
      <c r="O51" s="596"/>
      <c r="P51" s="596"/>
      <c r="Q51" s="596"/>
      <c r="R51" s="596"/>
      <c r="S51" s="596"/>
      <c r="T51" s="94">
        <f>F51+J51</f>
        <v>0</v>
      </c>
      <c r="U51" s="577">
        <v>0</v>
      </c>
      <c r="V51" s="592"/>
    </row>
    <row r="52" spans="1:22" s="588" customFormat="1" ht="22.5" hidden="1" x14ac:dyDescent="0.2">
      <c r="A52" s="64" t="s">
        <v>101</v>
      </c>
      <c r="B52" s="589">
        <f t="shared" si="37"/>
        <v>0</v>
      </c>
      <c r="C52" s="590"/>
      <c r="D52" s="596"/>
      <c r="E52" s="596"/>
      <c r="F52" s="596"/>
      <c r="G52" s="585"/>
      <c r="H52" s="591"/>
      <c r="I52" s="586"/>
      <c r="J52" s="61">
        <f>SUM(L52:S52)</f>
        <v>0</v>
      </c>
      <c r="K52" s="587">
        <v>0</v>
      </c>
      <c r="L52" s="596"/>
      <c r="M52" s="596"/>
      <c r="N52" s="596"/>
      <c r="O52" s="596"/>
      <c r="P52" s="596"/>
      <c r="Q52" s="596"/>
      <c r="R52" s="596"/>
      <c r="S52" s="596"/>
      <c r="T52" s="94">
        <f>F52+J52</f>
        <v>0</v>
      </c>
      <c r="U52" s="577">
        <v>0</v>
      </c>
      <c r="V52" s="592"/>
    </row>
    <row r="53" spans="1:22" s="588" customFormat="1" ht="22.5" x14ac:dyDescent="0.2">
      <c r="A53" s="64" t="s">
        <v>102</v>
      </c>
      <c r="B53" s="589">
        <f t="shared" si="37"/>
        <v>2</v>
      </c>
      <c r="C53" s="590">
        <v>2</v>
      </c>
      <c r="D53" s="596"/>
      <c r="E53" s="596"/>
      <c r="F53" s="596"/>
      <c r="G53" s="585"/>
      <c r="H53" s="591"/>
      <c r="I53" s="586"/>
      <c r="J53" s="61">
        <f>SUM(L53:S53)</f>
        <v>2</v>
      </c>
      <c r="K53" s="594">
        <f t="shared" si="6"/>
        <v>1</v>
      </c>
      <c r="L53" s="596"/>
      <c r="M53" s="596"/>
      <c r="N53" s="596"/>
      <c r="O53" s="596"/>
      <c r="P53" s="596"/>
      <c r="Q53" s="596">
        <v>2</v>
      </c>
      <c r="R53" s="596"/>
      <c r="S53" s="596"/>
      <c r="T53" s="94">
        <f>F53+J53</f>
        <v>2</v>
      </c>
      <c r="U53" s="613">
        <f t="shared" si="8"/>
        <v>1</v>
      </c>
      <c r="V53" s="592"/>
    </row>
    <row r="54" spans="1:22" s="588" customFormat="1" hidden="1" x14ac:dyDescent="0.2">
      <c r="A54" s="64" t="s">
        <v>103</v>
      </c>
      <c r="B54" s="598">
        <f>C54+E54</f>
        <v>0</v>
      </c>
      <c r="C54" s="590"/>
      <c r="D54" s="596"/>
      <c r="E54" s="596"/>
      <c r="F54" s="596"/>
      <c r="G54" s="585"/>
      <c r="H54" s="591"/>
      <c r="I54" s="586"/>
      <c r="J54" s="61">
        <f>SUM(L54:S54)</f>
        <v>0</v>
      </c>
      <c r="K54" s="587">
        <v>0</v>
      </c>
      <c r="L54" s="596"/>
      <c r="M54" s="596"/>
      <c r="N54" s="596"/>
      <c r="O54" s="596"/>
      <c r="P54" s="596"/>
      <c r="Q54" s="596"/>
      <c r="R54" s="596"/>
      <c r="S54" s="596"/>
      <c r="T54" s="94">
        <f>F54+J54</f>
        <v>0</v>
      </c>
      <c r="U54" s="577">
        <v>0</v>
      </c>
      <c r="V54" s="592"/>
    </row>
    <row r="55" spans="1:22" s="588" customFormat="1" ht="13.5" x14ac:dyDescent="0.2">
      <c r="A55" s="65" t="s">
        <v>104</v>
      </c>
      <c r="B55" s="37">
        <f>SUM(B56:B66)</f>
        <v>4</v>
      </c>
      <c r="C55" s="37">
        <f>SUM(C56:C66)</f>
        <v>4</v>
      </c>
      <c r="D55" s="37">
        <f t="shared" ref="D55:V55" si="38">SUM(D56:D66)</f>
        <v>0</v>
      </c>
      <c r="E55" s="37">
        <f t="shared" si="38"/>
        <v>0</v>
      </c>
      <c r="F55" s="37">
        <f t="shared" si="38"/>
        <v>3</v>
      </c>
      <c r="G55" s="585">
        <f t="shared" si="3"/>
        <v>0.75</v>
      </c>
      <c r="H55" s="37">
        <f t="shared" si="38"/>
        <v>3</v>
      </c>
      <c r="I55" s="586">
        <f t="shared" si="5"/>
        <v>1</v>
      </c>
      <c r="J55" s="37">
        <f t="shared" si="38"/>
        <v>1</v>
      </c>
      <c r="K55" s="587">
        <f t="shared" si="6"/>
        <v>0.25</v>
      </c>
      <c r="L55" s="37">
        <f t="shared" si="38"/>
        <v>0</v>
      </c>
      <c r="M55" s="37">
        <f t="shared" si="38"/>
        <v>0</v>
      </c>
      <c r="N55" s="37">
        <f t="shared" si="38"/>
        <v>0</v>
      </c>
      <c r="O55" s="37">
        <f t="shared" si="38"/>
        <v>0</v>
      </c>
      <c r="P55" s="37">
        <f t="shared" si="38"/>
        <v>0</v>
      </c>
      <c r="Q55" s="37">
        <f t="shared" si="38"/>
        <v>0</v>
      </c>
      <c r="R55" s="37">
        <f t="shared" si="38"/>
        <v>1</v>
      </c>
      <c r="S55" s="37">
        <f t="shared" si="38"/>
        <v>0</v>
      </c>
      <c r="T55" s="37">
        <f t="shared" si="38"/>
        <v>4</v>
      </c>
      <c r="U55" s="613">
        <f t="shared" si="8"/>
        <v>1</v>
      </c>
      <c r="V55" s="37">
        <f t="shared" si="38"/>
        <v>0</v>
      </c>
    </row>
    <row r="56" spans="1:22" s="588" customFormat="1" hidden="1" x14ac:dyDescent="0.2">
      <c r="A56" s="64" t="s">
        <v>105</v>
      </c>
      <c r="B56" s="589">
        <f t="shared" ref="B56:B66" si="39">C56+E56</f>
        <v>0</v>
      </c>
      <c r="C56" s="590"/>
      <c r="D56" s="62"/>
      <c r="E56" s="62"/>
      <c r="F56" s="63"/>
      <c r="G56" s="585"/>
      <c r="H56" s="591"/>
      <c r="I56" s="586"/>
      <c r="J56" s="61">
        <f t="shared" ref="J56:J66" si="40">SUM(L56:S56)</f>
        <v>0</v>
      </c>
      <c r="K56" s="587">
        <v>0</v>
      </c>
      <c r="L56" s="550"/>
      <c r="M56" s="550"/>
      <c r="N56" s="550"/>
      <c r="O56" s="550"/>
      <c r="P56" s="550"/>
      <c r="Q56" s="550"/>
      <c r="R56" s="550"/>
      <c r="S56" s="550"/>
      <c r="T56" s="94">
        <f t="shared" ref="T56:T66" si="41">F56+J56</f>
        <v>0</v>
      </c>
      <c r="U56" s="577">
        <v>0</v>
      </c>
      <c r="V56" s="592"/>
    </row>
    <row r="57" spans="1:22" s="588" customFormat="1" x14ac:dyDescent="0.2">
      <c r="A57" s="64" t="s">
        <v>106</v>
      </c>
      <c r="B57" s="589">
        <f t="shared" si="39"/>
        <v>1</v>
      </c>
      <c r="C57" s="590">
        <v>1</v>
      </c>
      <c r="D57" s="62"/>
      <c r="E57" s="62"/>
      <c r="F57" s="63"/>
      <c r="G57" s="585"/>
      <c r="H57" s="591"/>
      <c r="I57" s="586"/>
      <c r="J57" s="61">
        <f t="shared" si="40"/>
        <v>1</v>
      </c>
      <c r="K57" s="587">
        <v>0</v>
      </c>
      <c r="L57" s="550"/>
      <c r="M57" s="550"/>
      <c r="N57" s="550"/>
      <c r="O57" s="550"/>
      <c r="P57" s="550"/>
      <c r="Q57" s="550"/>
      <c r="R57" s="550">
        <v>1</v>
      </c>
      <c r="S57" s="550"/>
      <c r="T57" s="94">
        <f t="shared" si="41"/>
        <v>1</v>
      </c>
      <c r="U57" s="613">
        <f t="shared" si="8"/>
        <v>1</v>
      </c>
      <c r="V57" s="592"/>
    </row>
    <row r="58" spans="1:22" s="588" customFormat="1" hidden="1" x14ac:dyDescent="0.2">
      <c r="A58" s="64" t="s">
        <v>107</v>
      </c>
      <c r="B58" s="589">
        <f t="shared" si="39"/>
        <v>0</v>
      </c>
      <c r="C58" s="590"/>
      <c r="D58" s="62"/>
      <c r="E58" s="62"/>
      <c r="F58" s="63"/>
      <c r="G58" s="585"/>
      <c r="H58" s="591"/>
      <c r="I58" s="586"/>
      <c r="J58" s="61">
        <f t="shared" si="40"/>
        <v>0</v>
      </c>
      <c r="K58" s="587">
        <v>0</v>
      </c>
      <c r="L58" s="550"/>
      <c r="M58" s="550"/>
      <c r="N58" s="550"/>
      <c r="O58" s="550"/>
      <c r="P58" s="550"/>
      <c r="Q58" s="550"/>
      <c r="R58" s="550"/>
      <c r="S58" s="550"/>
      <c r="T58" s="94">
        <f t="shared" si="41"/>
        <v>0</v>
      </c>
      <c r="U58" s="577">
        <v>0</v>
      </c>
      <c r="V58" s="592"/>
    </row>
    <row r="59" spans="1:22" s="588" customFormat="1" ht="22.5" hidden="1" x14ac:dyDescent="0.2">
      <c r="A59" s="64" t="s">
        <v>108</v>
      </c>
      <c r="B59" s="589">
        <f t="shared" si="39"/>
        <v>0</v>
      </c>
      <c r="C59" s="590"/>
      <c r="D59" s="62"/>
      <c r="E59" s="62"/>
      <c r="F59" s="63"/>
      <c r="G59" s="585"/>
      <c r="H59" s="591"/>
      <c r="I59" s="586"/>
      <c r="J59" s="61">
        <f t="shared" si="40"/>
        <v>0</v>
      </c>
      <c r="K59" s="587">
        <v>0</v>
      </c>
      <c r="L59" s="550"/>
      <c r="M59" s="550"/>
      <c r="N59" s="550"/>
      <c r="O59" s="550"/>
      <c r="P59" s="550"/>
      <c r="Q59" s="550"/>
      <c r="R59" s="550"/>
      <c r="S59" s="550"/>
      <c r="T59" s="94">
        <f t="shared" si="41"/>
        <v>0</v>
      </c>
      <c r="U59" s="577">
        <v>0</v>
      </c>
      <c r="V59" s="592"/>
    </row>
    <row r="60" spans="1:22" s="588" customFormat="1" ht="22.5" hidden="1" x14ac:dyDescent="0.2">
      <c r="A60" s="64" t="s">
        <v>109</v>
      </c>
      <c r="B60" s="589">
        <f t="shared" si="39"/>
        <v>0</v>
      </c>
      <c r="C60" s="590"/>
      <c r="D60" s="599"/>
      <c r="E60" s="62"/>
      <c r="F60" s="63"/>
      <c r="G60" s="585"/>
      <c r="H60" s="591"/>
      <c r="I60" s="586"/>
      <c r="J60" s="61">
        <f t="shared" si="40"/>
        <v>0</v>
      </c>
      <c r="K60" s="587">
        <v>0</v>
      </c>
      <c r="L60" s="600"/>
      <c r="M60" s="600"/>
      <c r="N60" s="600"/>
      <c r="O60" s="600"/>
      <c r="P60" s="600"/>
      <c r="Q60" s="550"/>
      <c r="R60" s="600"/>
      <c r="S60" s="600"/>
      <c r="T60" s="94">
        <f t="shared" si="41"/>
        <v>0</v>
      </c>
      <c r="U60" s="577">
        <v>0</v>
      </c>
      <c r="V60" s="600"/>
    </row>
    <row r="61" spans="1:22" s="588" customFormat="1" ht="22.5" hidden="1" x14ac:dyDescent="0.2">
      <c r="A61" s="64" t="s">
        <v>110</v>
      </c>
      <c r="B61" s="589">
        <f t="shared" si="39"/>
        <v>0</v>
      </c>
      <c r="C61" s="590"/>
      <c r="D61" s="62"/>
      <c r="E61" s="62"/>
      <c r="F61" s="63"/>
      <c r="G61" s="585"/>
      <c r="H61" s="591"/>
      <c r="I61" s="586"/>
      <c r="J61" s="61">
        <f t="shared" si="40"/>
        <v>0</v>
      </c>
      <c r="K61" s="587">
        <v>0</v>
      </c>
      <c r="L61" s="550"/>
      <c r="M61" s="550"/>
      <c r="N61" s="550"/>
      <c r="O61" s="550"/>
      <c r="P61" s="550"/>
      <c r="Q61" s="550"/>
      <c r="R61" s="550"/>
      <c r="S61" s="550"/>
      <c r="T61" s="94">
        <f t="shared" si="41"/>
        <v>0</v>
      </c>
      <c r="U61" s="577">
        <v>0</v>
      </c>
      <c r="V61" s="592"/>
    </row>
    <row r="62" spans="1:22" s="588" customFormat="1" ht="22.5" hidden="1" x14ac:dyDescent="0.2">
      <c r="A62" s="64" t="s">
        <v>111</v>
      </c>
      <c r="B62" s="589">
        <f t="shared" si="39"/>
        <v>0</v>
      </c>
      <c r="C62" s="590"/>
      <c r="D62" s="62"/>
      <c r="E62" s="62"/>
      <c r="F62" s="63"/>
      <c r="G62" s="585"/>
      <c r="H62" s="591"/>
      <c r="I62" s="586"/>
      <c r="J62" s="61">
        <f t="shared" si="40"/>
        <v>0</v>
      </c>
      <c r="K62" s="587">
        <v>0</v>
      </c>
      <c r="L62" s="550"/>
      <c r="M62" s="550"/>
      <c r="N62" s="550"/>
      <c r="O62" s="550"/>
      <c r="P62" s="550"/>
      <c r="Q62" s="550"/>
      <c r="R62" s="550"/>
      <c r="S62" s="550"/>
      <c r="T62" s="94">
        <f t="shared" si="41"/>
        <v>0</v>
      </c>
      <c r="U62" s="577">
        <v>0</v>
      </c>
      <c r="V62" s="592"/>
    </row>
    <row r="63" spans="1:22" s="588" customFormat="1" x14ac:dyDescent="0.2">
      <c r="A63" s="64" t="s">
        <v>112</v>
      </c>
      <c r="B63" s="589">
        <f t="shared" si="39"/>
        <v>1</v>
      </c>
      <c r="C63" s="590">
        <v>1</v>
      </c>
      <c r="D63" s="62"/>
      <c r="E63" s="62"/>
      <c r="F63" s="63">
        <v>1</v>
      </c>
      <c r="G63" s="586">
        <f t="shared" si="3"/>
        <v>1</v>
      </c>
      <c r="H63" s="591">
        <v>1</v>
      </c>
      <c r="I63" s="586">
        <f t="shared" si="5"/>
        <v>1</v>
      </c>
      <c r="J63" s="61">
        <f t="shared" si="40"/>
        <v>0</v>
      </c>
      <c r="K63" s="587">
        <v>0</v>
      </c>
      <c r="L63" s="550"/>
      <c r="M63" s="550"/>
      <c r="N63" s="550"/>
      <c r="O63" s="550"/>
      <c r="P63" s="550"/>
      <c r="Q63" s="550"/>
      <c r="R63" s="550"/>
      <c r="S63" s="550"/>
      <c r="T63" s="94">
        <f t="shared" si="41"/>
        <v>1</v>
      </c>
      <c r="U63" s="613">
        <f t="shared" si="8"/>
        <v>1</v>
      </c>
      <c r="V63" s="592"/>
    </row>
    <row r="64" spans="1:22" s="588" customFormat="1" hidden="1" x14ac:dyDescent="0.2">
      <c r="A64" s="64" t="s">
        <v>114</v>
      </c>
      <c r="B64" s="589">
        <f t="shared" si="39"/>
        <v>0</v>
      </c>
      <c r="C64" s="590"/>
      <c r="D64" s="62"/>
      <c r="E64" s="62"/>
      <c r="F64" s="63"/>
      <c r="G64" s="585"/>
      <c r="H64" s="591"/>
      <c r="I64" s="586"/>
      <c r="J64" s="61">
        <f t="shared" si="40"/>
        <v>0</v>
      </c>
      <c r="K64" s="587">
        <v>0</v>
      </c>
      <c r="L64" s="550"/>
      <c r="M64" s="550"/>
      <c r="N64" s="550"/>
      <c r="O64" s="550"/>
      <c r="P64" s="550"/>
      <c r="Q64" s="550"/>
      <c r="R64" s="550"/>
      <c r="S64" s="550"/>
      <c r="T64" s="94">
        <f t="shared" si="41"/>
        <v>0</v>
      </c>
      <c r="U64" s="577">
        <v>0</v>
      </c>
      <c r="V64" s="592"/>
    </row>
    <row r="65" spans="1:22" s="588" customFormat="1" ht="22.5" hidden="1" x14ac:dyDescent="0.2">
      <c r="A65" s="64" t="s">
        <v>115</v>
      </c>
      <c r="B65" s="589">
        <f t="shared" si="39"/>
        <v>0</v>
      </c>
      <c r="C65" s="590"/>
      <c r="D65" s="62"/>
      <c r="E65" s="62"/>
      <c r="F65" s="63"/>
      <c r="G65" s="585"/>
      <c r="H65" s="591"/>
      <c r="I65" s="586"/>
      <c r="J65" s="61">
        <f t="shared" si="40"/>
        <v>0</v>
      </c>
      <c r="K65" s="587">
        <v>0</v>
      </c>
      <c r="L65" s="550"/>
      <c r="M65" s="550"/>
      <c r="N65" s="550"/>
      <c r="O65" s="550"/>
      <c r="P65" s="550"/>
      <c r="Q65" s="550"/>
      <c r="R65" s="550"/>
      <c r="S65" s="550"/>
      <c r="T65" s="94">
        <f t="shared" si="41"/>
        <v>0</v>
      </c>
      <c r="U65" s="577">
        <v>0</v>
      </c>
      <c r="V65" s="592"/>
    </row>
    <row r="66" spans="1:22" s="588" customFormat="1" ht="45" x14ac:dyDescent="0.2">
      <c r="A66" s="64" t="s">
        <v>116</v>
      </c>
      <c r="B66" s="589">
        <f t="shared" si="39"/>
        <v>2</v>
      </c>
      <c r="C66" s="590">
        <v>2</v>
      </c>
      <c r="D66" s="62"/>
      <c r="E66" s="62"/>
      <c r="F66" s="63">
        <v>2</v>
      </c>
      <c r="G66" s="586">
        <f t="shared" si="3"/>
        <v>1</v>
      </c>
      <c r="H66" s="591">
        <v>2</v>
      </c>
      <c r="I66" s="586">
        <f t="shared" si="5"/>
        <v>1</v>
      </c>
      <c r="J66" s="61">
        <f t="shared" si="40"/>
        <v>0</v>
      </c>
      <c r="K66" s="587">
        <v>0</v>
      </c>
      <c r="L66" s="550"/>
      <c r="M66" s="550"/>
      <c r="N66" s="550"/>
      <c r="O66" s="550"/>
      <c r="P66" s="550"/>
      <c r="Q66" s="550"/>
      <c r="R66" s="550"/>
      <c r="S66" s="550"/>
      <c r="T66" s="94">
        <f t="shared" si="41"/>
        <v>2</v>
      </c>
      <c r="U66" s="613">
        <f t="shared" si="8"/>
        <v>1</v>
      </c>
      <c r="V66" s="592"/>
    </row>
    <row r="67" spans="1:22" s="588" customFormat="1" ht="13.5" x14ac:dyDescent="0.2">
      <c r="A67" s="65" t="s">
        <v>117</v>
      </c>
      <c r="B67" s="601">
        <f>SUM(B68)</f>
        <v>1</v>
      </c>
      <c r="C67" s="590">
        <f>C68</f>
        <v>1</v>
      </c>
      <c r="D67" s="590">
        <f t="shared" ref="D67:E67" si="42">D68</f>
        <v>0</v>
      </c>
      <c r="E67" s="590">
        <f t="shared" si="42"/>
        <v>0</v>
      </c>
      <c r="F67" s="601">
        <f t="shared" ref="F67:V67" si="43">SUM(F68)</f>
        <v>1</v>
      </c>
      <c r="G67" s="586">
        <f t="shared" si="3"/>
        <v>1</v>
      </c>
      <c r="H67" s="601">
        <f t="shared" si="43"/>
        <v>1</v>
      </c>
      <c r="I67" s="586">
        <f t="shared" si="5"/>
        <v>1</v>
      </c>
      <c r="J67" s="601">
        <f t="shared" si="43"/>
        <v>0</v>
      </c>
      <c r="K67" s="594">
        <f t="shared" si="6"/>
        <v>0</v>
      </c>
      <c r="L67" s="601">
        <f t="shared" si="43"/>
        <v>0</v>
      </c>
      <c r="M67" s="601">
        <f t="shared" si="43"/>
        <v>0</v>
      </c>
      <c r="N67" s="601">
        <f t="shared" si="43"/>
        <v>0</v>
      </c>
      <c r="O67" s="601">
        <f t="shared" si="43"/>
        <v>0</v>
      </c>
      <c r="P67" s="601">
        <f t="shared" si="43"/>
        <v>0</v>
      </c>
      <c r="Q67" s="601">
        <f t="shared" si="43"/>
        <v>0</v>
      </c>
      <c r="R67" s="601">
        <f t="shared" si="43"/>
        <v>0</v>
      </c>
      <c r="S67" s="601">
        <f t="shared" si="43"/>
        <v>0</v>
      </c>
      <c r="T67" s="601">
        <f t="shared" si="43"/>
        <v>1</v>
      </c>
      <c r="U67" s="613">
        <f t="shared" si="8"/>
        <v>1</v>
      </c>
      <c r="V67" s="601">
        <f t="shared" si="43"/>
        <v>0</v>
      </c>
    </row>
    <row r="68" spans="1:22" s="588" customFormat="1" x14ac:dyDescent="0.2">
      <c r="A68" s="70" t="s">
        <v>118</v>
      </c>
      <c r="B68" s="589">
        <f t="shared" ref="B68" si="44">C68+E68</f>
        <v>1</v>
      </c>
      <c r="C68" s="590">
        <v>1</v>
      </c>
      <c r="D68" s="62"/>
      <c r="E68" s="62"/>
      <c r="F68" s="63">
        <v>1</v>
      </c>
      <c r="G68" s="585"/>
      <c r="H68" s="591">
        <v>1</v>
      </c>
      <c r="I68" s="586">
        <f t="shared" si="5"/>
        <v>1</v>
      </c>
      <c r="J68" s="61">
        <f>SUM(L68:S68)</f>
        <v>0</v>
      </c>
      <c r="K68" s="594">
        <f t="shared" si="6"/>
        <v>0</v>
      </c>
      <c r="L68" s="550"/>
      <c r="M68" s="550"/>
      <c r="N68" s="550"/>
      <c r="O68" s="550"/>
      <c r="P68" s="550"/>
      <c r="Q68" s="550"/>
      <c r="R68" s="550"/>
      <c r="S68" s="550"/>
      <c r="T68" s="94">
        <f>F68+J68</f>
        <v>1</v>
      </c>
      <c r="U68" s="613">
        <f t="shared" si="8"/>
        <v>1</v>
      </c>
      <c r="V68" s="592"/>
    </row>
    <row r="69" spans="1:22" s="588" customFormat="1" ht="13.5" x14ac:dyDescent="0.2">
      <c r="A69" s="71" t="s">
        <v>120</v>
      </c>
      <c r="B69" s="601">
        <f>SUM(B70:B79)</f>
        <v>5</v>
      </c>
      <c r="C69" s="590">
        <f>SUM(C70:C79)</f>
        <v>5</v>
      </c>
      <c r="D69" s="601">
        <f t="shared" ref="D69:J69" si="45">SUM(D70:D79)</f>
        <v>0</v>
      </c>
      <c r="E69" s="601">
        <f t="shared" si="45"/>
        <v>0</v>
      </c>
      <c r="F69" s="601">
        <f t="shared" si="45"/>
        <v>3</v>
      </c>
      <c r="G69" s="585">
        <f t="shared" si="3"/>
        <v>0.6</v>
      </c>
      <c r="H69" s="601">
        <f t="shared" si="45"/>
        <v>3</v>
      </c>
      <c r="I69" s="586">
        <f t="shared" si="5"/>
        <v>1</v>
      </c>
      <c r="J69" s="601">
        <f t="shared" si="45"/>
        <v>2</v>
      </c>
      <c r="K69" s="587">
        <f t="shared" si="6"/>
        <v>0.4</v>
      </c>
      <c r="L69" s="601">
        <f t="shared" ref="L69:V69" si="46">SUM(L70:L79)</f>
        <v>1</v>
      </c>
      <c r="M69" s="601">
        <f t="shared" si="46"/>
        <v>1</v>
      </c>
      <c r="N69" s="601">
        <f t="shared" si="46"/>
        <v>0</v>
      </c>
      <c r="O69" s="601">
        <f t="shared" si="46"/>
        <v>0</v>
      </c>
      <c r="P69" s="601">
        <f t="shared" si="46"/>
        <v>0</v>
      </c>
      <c r="Q69" s="601">
        <f t="shared" si="46"/>
        <v>0</v>
      </c>
      <c r="R69" s="601">
        <f t="shared" si="46"/>
        <v>0</v>
      </c>
      <c r="S69" s="601">
        <f t="shared" si="46"/>
        <v>0</v>
      </c>
      <c r="T69" s="601">
        <f t="shared" si="46"/>
        <v>5</v>
      </c>
      <c r="U69" s="613">
        <f t="shared" si="8"/>
        <v>1</v>
      </c>
      <c r="V69" s="601">
        <f t="shared" si="46"/>
        <v>0</v>
      </c>
    </row>
    <row r="70" spans="1:22" s="588" customFormat="1" ht="22.5" x14ac:dyDescent="0.2">
      <c r="A70" s="70" t="s">
        <v>121</v>
      </c>
      <c r="B70" s="589">
        <f t="shared" ref="B70:B79" si="47">C70+E70</f>
        <v>1</v>
      </c>
      <c r="C70" s="590">
        <v>1</v>
      </c>
      <c r="D70" s="596"/>
      <c r="E70" s="596"/>
      <c r="F70" s="596">
        <v>1</v>
      </c>
      <c r="G70" s="586">
        <f t="shared" si="3"/>
        <v>1</v>
      </c>
      <c r="H70" s="591">
        <v>1</v>
      </c>
      <c r="I70" s="586">
        <f t="shared" si="5"/>
        <v>1</v>
      </c>
      <c r="J70" s="61">
        <f t="shared" ref="J70:J79" si="48">SUM(L70:S70)</f>
        <v>0</v>
      </c>
      <c r="K70" s="594">
        <f t="shared" si="6"/>
        <v>0</v>
      </c>
      <c r="L70" s="596"/>
      <c r="M70" s="596"/>
      <c r="N70" s="596"/>
      <c r="O70" s="596"/>
      <c r="P70" s="596"/>
      <c r="Q70" s="596"/>
      <c r="R70" s="596"/>
      <c r="S70" s="596"/>
      <c r="T70" s="94">
        <f t="shared" ref="T70:T79" si="49">F70+J70</f>
        <v>1</v>
      </c>
      <c r="U70" s="613">
        <f t="shared" si="8"/>
        <v>1</v>
      </c>
      <c r="V70" s="592"/>
    </row>
    <row r="71" spans="1:22" s="588" customFormat="1" ht="22.5" hidden="1" x14ac:dyDescent="0.2">
      <c r="A71" s="64" t="s">
        <v>122</v>
      </c>
      <c r="B71" s="589">
        <f t="shared" si="47"/>
        <v>0</v>
      </c>
      <c r="C71" s="590"/>
      <c r="D71" s="596"/>
      <c r="E71" s="596"/>
      <c r="F71" s="596"/>
      <c r="G71" s="585"/>
      <c r="H71" s="591"/>
      <c r="I71" s="586"/>
      <c r="J71" s="61">
        <f t="shared" si="48"/>
        <v>0</v>
      </c>
      <c r="K71" s="587">
        <v>0</v>
      </c>
      <c r="L71" s="596"/>
      <c r="M71" s="596"/>
      <c r="N71" s="596"/>
      <c r="O71" s="596"/>
      <c r="P71" s="596"/>
      <c r="Q71" s="596"/>
      <c r="R71" s="596"/>
      <c r="S71" s="596"/>
      <c r="T71" s="94">
        <f t="shared" si="49"/>
        <v>0</v>
      </c>
      <c r="U71" s="577">
        <v>0</v>
      </c>
      <c r="V71" s="592"/>
    </row>
    <row r="72" spans="1:22" s="588" customFormat="1" ht="22.5" x14ac:dyDescent="0.2">
      <c r="A72" s="64" t="s">
        <v>123</v>
      </c>
      <c r="B72" s="589">
        <f t="shared" si="47"/>
        <v>1</v>
      </c>
      <c r="C72" s="590">
        <v>1</v>
      </c>
      <c r="D72" s="596"/>
      <c r="E72" s="596"/>
      <c r="F72" s="596">
        <v>1</v>
      </c>
      <c r="G72" s="586">
        <f t="shared" si="3"/>
        <v>1</v>
      </c>
      <c r="H72" s="591">
        <v>1</v>
      </c>
      <c r="I72" s="586">
        <f t="shared" si="5"/>
        <v>1</v>
      </c>
      <c r="J72" s="61">
        <f t="shared" si="48"/>
        <v>0</v>
      </c>
      <c r="K72" s="587">
        <v>0</v>
      </c>
      <c r="L72" s="596"/>
      <c r="M72" s="596"/>
      <c r="N72" s="596"/>
      <c r="O72" s="596"/>
      <c r="P72" s="596"/>
      <c r="Q72" s="596"/>
      <c r="R72" s="596"/>
      <c r="S72" s="596"/>
      <c r="T72" s="94">
        <f t="shared" si="49"/>
        <v>1</v>
      </c>
      <c r="U72" s="613">
        <f t="shared" si="8"/>
        <v>1</v>
      </c>
      <c r="V72" s="592"/>
    </row>
    <row r="73" spans="1:22" s="588" customFormat="1" ht="22.5" hidden="1" x14ac:dyDescent="0.2">
      <c r="A73" s="64" t="s">
        <v>124</v>
      </c>
      <c r="B73" s="589">
        <f t="shared" si="47"/>
        <v>0</v>
      </c>
      <c r="C73" s="590"/>
      <c r="D73" s="596"/>
      <c r="E73" s="596"/>
      <c r="F73" s="596"/>
      <c r="G73" s="585"/>
      <c r="H73" s="591"/>
      <c r="I73" s="586"/>
      <c r="J73" s="61">
        <f t="shared" si="48"/>
        <v>0</v>
      </c>
      <c r="K73" s="587">
        <v>0</v>
      </c>
      <c r="L73" s="596"/>
      <c r="M73" s="596"/>
      <c r="N73" s="596"/>
      <c r="O73" s="596"/>
      <c r="P73" s="596"/>
      <c r="Q73" s="596"/>
      <c r="R73" s="596"/>
      <c r="S73" s="596"/>
      <c r="T73" s="94">
        <f t="shared" si="49"/>
        <v>0</v>
      </c>
      <c r="U73" s="577">
        <v>0</v>
      </c>
      <c r="V73" s="592"/>
    </row>
    <row r="74" spans="1:22" s="588" customFormat="1" ht="33.75" hidden="1" x14ac:dyDescent="0.2">
      <c r="A74" s="75" t="s">
        <v>125</v>
      </c>
      <c r="B74" s="589">
        <f t="shared" si="47"/>
        <v>0</v>
      </c>
      <c r="C74" s="590"/>
      <c r="D74" s="596"/>
      <c r="E74" s="596"/>
      <c r="F74" s="596"/>
      <c r="G74" s="585"/>
      <c r="H74" s="591"/>
      <c r="I74" s="586"/>
      <c r="J74" s="61">
        <f t="shared" si="48"/>
        <v>0</v>
      </c>
      <c r="K74" s="587">
        <v>0</v>
      </c>
      <c r="L74" s="596"/>
      <c r="M74" s="596"/>
      <c r="N74" s="596"/>
      <c r="O74" s="596"/>
      <c r="P74" s="596"/>
      <c r="Q74" s="596"/>
      <c r="R74" s="596"/>
      <c r="S74" s="596"/>
      <c r="T74" s="94">
        <f t="shared" si="49"/>
        <v>0</v>
      </c>
      <c r="U74" s="577">
        <v>0</v>
      </c>
      <c r="V74" s="592"/>
    </row>
    <row r="75" spans="1:22" s="588" customFormat="1" ht="22.5" x14ac:dyDescent="0.2">
      <c r="A75" s="64" t="s">
        <v>126</v>
      </c>
      <c r="B75" s="589">
        <f t="shared" si="47"/>
        <v>1</v>
      </c>
      <c r="C75" s="590">
        <v>1</v>
      </c>
      <c r="D75" s="596"/>
      <c r="E75" s="596"/>
      <c r="F75" s="596">
        <v>1</v>
      </c>
      <c r="G75" s="586">
        <f t="shared" si="3"/>
        <v>1</v>
      </c>
      <c r="H75" s="591">
        <v>1</v>
      </c>
      <c r="I75" s="586">
        <f t="shared" si="5"/>
        <v>1</v>
      </c>
      <c r="J75" s="61">
        <f t="shared" si="48"/>
        <v>0</v>
      </c>
      <c r="K75" s="587">
        <v>0</v>
      </c>
      <c r="L75" s="596"/>
      <c r="M75" s="596"/>
      <c r="N75" s="596"/>
      <c r="O75" s="596"/>
      <c r="P75" s="596"/>
      <c r="Q75" s="596"/>
      <c r="R75" s="596"/>
      <c r="S75" s="596"/>
      <c r="T75" s="94">
        <f t="shared" si="49"/>
        <v>1</v>
      </c>
      <c r="U75" s="613">
        <f t="shared" si="8"/>
        <v>1</v>
      </c>
      <c r="V75" s="592"/>
    </row>
    <row r="76" spans="1:22" s="588" customFormat="1" ht="22.5" hidden="1" x14ac:dyDescent="0.2">
      <c r="A76" s="64" t="s">
        <v>127</v>
      </c>
      <c r="B76" s="589">
        <f t="shared" si="47"/>
        <v>0</v>
      </c>
      <c r="C76" s="590"/>
      <c r="D76" s="596"/>
      <c r="E76" s="596"/>
      <c r="F76" s="596"/>
      <c r="G76" s="585"/>
      <c r="H76" s="591"/>
      <c r="I76" s="586"/>
      <c r="J76" s="61">
        <f t="shared" si="48"/>
        <v>0</v>
      </c>
      <c r="K76" s="587">
        <v>0</v>
      </c>
      <c r="L76" s="596"/>
      <c r="M76" s="596"/>
      <c r="N76" s="596"/>
      <c r="O76" s="596"/>
      <c r="P76" s="596"/>
      <c r="Q76" s="596"/>
      <c r="R76" s="596"/>
      <c r="S76" s="596"/>
      <c r="T76" s="94">
        <f t="shared" si="49"/>
        <v>0</v>
      </c>
      <c r="U76" s="577">
        <v>0</v>
      </c>
      <c r="V76" s="592"/>
    </row>
    <row r="77" spans="1:22" s="588" customFormat="1" ht="22.5" customHeight="1" x14ac:dyDescent="0.2">
      <c r="A77" s="64" t="s">
        <v>128</v>
      </c>
      <c r="B77" s="589">
        <f t="shared" si="47"/>
        <v>1</v>
      </c>
      <c r="C77" s="590">
        <v>1</v>
      </c>
      <c r="D77" s="596"/>
      <c r="E77" s="596"/>
      <c r="F77" s="596"/>
      <c r="G77" s="585"/>
      <c r="H77" s="591"/>
      <c r="I77" s="586"/>
      <c r="J77" s="61">
        <f t="shared" si="48"/>
        <v>1</v>
      </c>
      <c r="K77" s="594">
        <f t="shared" ref="K77:K137" si="50">J77/B77</f>
        <v>1</v>
      </c>
      <c r="L77" s="596"/>
      <c r="M77" s="596">
        <v>1</v>
      </c>
      <c r="N77" s="596"/>
      <c r="O77" s="596"/>
      <c r="P77" s="596"/>
      <c r="Q77" s="596"/>
      <c r="R77" s="596"/>
      <c r="S77" s="596"/>
      <c r="T77" s="94">
        <f t="shared" si="49"/>
        <v>1</v>
      </c>
      <c r="U77" s="613">
        <f t="shared" ref="U77:U138" si="51">T77/B77</f>
        <v>1</v>
      </c>
      <c r="V77" s="592"/>
    </row>
    <row r="78" spans="1:22" s="588" customFormat="1" hidden="1" x14ac:dyDescent="0.2">
      <c r="A78" s="64" t="s">
        <v>129</v>
      </c>
      <c r="B78" s="589">
        <f t="shared" si="47"/>
        <v>0</v>
      </c>
      <c r="C78" s="590"/>
      <c r="D78" s="596"/>
      <c r="E78" s="596"/>
      <c r="F78" s="596"/>
      <c r="G78" s="585"/>
      <c r="H78" s="591"/>
      <c r="I78" s="586"/>
      <c r="J78" s="61">
        <f t="shared" si="48"/>
        <v>0</v>
      </c>
      <c r="K78" s="587">
        <v>0</v>
      </c>
      <c r="L78" s="596"/>
      <c r="M78" s="596"/>
      <c r="N78" s="596"/>
      <c r="O78" s="596"/>
      <c r="P78" s="596"/>
      <c r="Q78" s="596"/>
      <c r="R78" s="596"/>
      <c r="S78" s="596"/>
      <c r="T78" s="94">
        <f t="shared" si="49"/>
        <v>0</v>
      </c>
      <c r="U78" s="577">
        <v>0</v>
      </c>
      <c r="V78" s="592"/>
    </row>
    <row r="79" spans="1:22" s="588" customFormat="1" ht="22.5" x14ac:dyDescent="0.2">
      <c r="A79" s="64" t="s">
        <v>130</v>
      </c>
      <c r="B79" s="589">
        <f t="shared" si="47"/>
        <v>1</v>
      </c>
      <c r="C79" s="590">
        <v>1</v>
      </c>
      <c r="D79" s="596"/>
      <c r="E79" s="596"/>
      <c r="F79" s="596"/>
      <c r="G79" s="585"/>
      <c r="H79" s="591"/>
      <c r="I79" s="586"/>
      <c r="J79" s="61">
        <f t="shared" si="48"/>
        <v>1</v>
      </c>
      <c r="K79" s="594">
        <f t="shared" si="50"/>
        <v>1</v>
      </c>
      <c r="L79" s="596">
        <v>1</v>
      </c>
      <c r="M79" s="596"/>
      <c r="N79" s="596"/>
      <c r="O79" s="596"/>
      <c r="P79" s="596"/>
      <c r="Q79" s="596"/>
      <c r="R79" s="596"/>
      <c r="S79" s="596"/>
      <c r="T79" s="94">
        <f t="shared" si="49"/>
        <v>1</v>
      </c>
      <c r="U79" s="613">
        <f t="shared" si="51"/>
        <v>1</v>
      </c>
      <c r="V79" s="592"/>
    </row>
    <row r="80" spans="1:22" s="588" customFormat="1" ht="15" customHeight="1" x14ac:dyDescent="0.2">
      <c r="A80" s="65" t="s">
        <v>131</v>
      </c>
      <c r="B80" s="37">
        <f>SUM(B81)</f>
        <v>1</v>
      </c>
      <c r="C80" s="37">
        <f>SUM(C81)</f>
        <v>1</v>
      </c>
      <c r="D80" s="37">
        <f t="shared" ref="D80:V80" si="52">SUM(D81)</f>
        <v>0</v>
      </c>
      <c r="E80" s="37">
        <f t="shared" si="52"/>
        <v>0</v>
      </c>
      <c r="F80" s="37">
        <f t="shared" si="52"/>
        <v>1</v>
      </c>
      <c r="G80" s="586">
        <f t="shared" ref="G80:G138" si="53">F80/B80</f>
        <v>1</v>
      </c>
      <c r="H80" s="37">
        <f t="shared" si="52"/>
        <v>1</v>
      </c>
      <c r="I80" s="586">
        <f t="shared" ref="I80:I138" si="54">H80/F80</f>
        <v>1</v>
      </c>
      <c r="J80" s="37">
        <f t="shared" si="52"/>
        <v>0</v>
      </c>
      <c r="K80" s="587">
        <v>0</v>
      </c>
      <c r="L80" s="37">
        <f t="shared" si="52"/>
        <v>0</v>
      </c>
      <c r="M80" s="37">
        <f t="shared" si="52"/>
        <v>0</v>
      </c>
      <c r="N80" s="37">
        <f t="shared" si="52"/>
        <v>0</v>
      </c>
      <c r="O80" s="37">
        <f t="shared" si="52"/>
        <v>0</v>
      </c>
      <c r="P80" s="37">
        <f t="shared" si="52"/>
        <v>0</v>
      </c>
      <c r="Q80" s="37">
        <f t="shared" si="52"/>
        <v>0</v>
      </c>
      <c r="R80" s="37">
        <f t="shared" si="52"/>
        <v>0</v>
      </c>
      <c r="S80" s="37">
        <f t="shared" si="52"/>
        <v>0</v>
      </c>
      <c r="T80" s="37">
        <f t="shared" si="52"/>
        <v>1</v>
      </c>
      <c r="U80" s="613">
        <f t="shared" si="51"/>
        <v>1</v>
      </c>
      <c r="V80" s="37">
        <f t="shared" si="52"/>
        <v>0</v>
      </c>
    </row>
    <row r="81" spans="1:22" s="588" customFormat="1" ht="15" customHeight="1" x14ac:dyDescent="0.2">
      <c r="A81" s="64" t="s">
        <v>132</v>
      </c>
      <c r="B81" s="589">
        <f t="shared" ref="B81" si="55">C81+E81</f>
        <v>1</v>
      </c>
      <c r="C81" s="590">
        <v>1</v>
      </c>
      <c r="D81" s="62"/>
      <c r="E81" s="62"/>
      <c r="F81" s="63">
        <v>1</v>
      </c>
      <c r="G81" s="586">
        <f t="shared" si="53"/>
        <v>1</v>
      </c>
      <c r="H81" s="591">
        <v>1</v>
      </c>
      <c r="I81" s="586">
        <f t="shared" si="54"/>
        <v>1</v>
      </c>
      <c r="J81" s="61">
        <f>SUM(L81:S81)</f>
        <v>0</v>
      </c>
      <c r="K81" s="587">
        <v>0</v>
      </c>
      <c r="L81" s="550"/>
      <c r="M81" s="550"/>
      <c r="N81" s="550"/>
      <c r="O81" s="550"/>
      <c r="P81" s="550"/>
      <c r="Q81" s="550"/>
      <c r="R81" s="550"/>
      <c r="S81" s="550"/>
      <c r="T81" s="94">
        <f>F81+J81</f>
        <v>1</v>
      </c>
      <c r="U81" s="613">
        <f t="shared" si="51"/>
        <v>1</v>
      </c>
      <c r="V81" s="592"/>
    </row>
    <row r="82" spans="1:22" s="588" customFormat="1" ht="13.5" x14ac:dyDescent="0.2">
      <c r="A82" s="71" t="s">
        <v>134</v>
      </c>
      <c r="B82" s="37">
        <f>SUM(B83:B87)</f>
        <v>4</v>
      </c>
      <c r="C82" s="37">
        <f>SUM(C83:C87)</f>
        <v>4</v>
      </c>
      <c r="D82" s="37">
        <f t="shared" ref="D82:V82" si="56">SUM(D83:D87)</f>
        <v>0</v>
      </c>
      <c r="E82" s="37">
        <f t="shared" si="56"/>
        <v>0</v>
      </c>
      <c r="F82" s="37">
        <f t="shared" si="56"/>
        <v>3</v>
      </c>
      <c r="G82" s="585">
        <f t="shared" si="53"/>
        <v>0.75</v>
      </c>
      <c r="H82" s="37">
        <f t="shared" si="56"/>
        <v>3</v>
      </c>
      <c r="I82" s="586">
        <f t="shared" si="54"/>
        <v>1</v>
      </c>
      <c r="J82" s="37">
        <f t="shared" si="56"/>
        <v>1</v>
      </c>
      <c r="K82" s="587">
        <f t="shared" si="50"/>
        <v>0.25</v>
      </c>
      <c r="L82" s="37">
        <f t="shared" si="56"/>
        <v>0</v>
      </c>
      <c r="M82" s="37">
        <f t="shared" si="56"/>
        <v>0</v>
      </c>
      <c r="N82" s="37">
        <f t="shared" si="56"/>
        <v>0</v>
      </c>
      <c r="O82" s="37">
        <f t="shared" si="56"/>
        <v>0</v>
      </c>
      <c r="P82" s="37">
        <f t="shared" si="56"/>
        <v>0</v>
      </c>
      <c r="Q82" s="37">
        <f t="shared" si="56"/>
        <v>0</v>
      </c>
      <c r="R82" s="37">
        <f t="shared" si="56"/>
        <v>0</v>
      </c>
      <c r="S82" s="37">
        <f t="shared" si="56"/>
        <v>1</v>
      </c>
      <c r="T82" s="37">
        <f t="shared" si="56"/>
        <v>4</v>
      </c>
      <c r="U82" s="613">
        <f t="shared" si="51"/>
        <v>1</v>
      </c>
      <c r="V82" s="37">
        <f t="shared" si="56"/>
        <v>0</v>
      </c>
    </row>
    <row r="83" spans="1:22" s="588" customFormat="1" ht="22.5" hidden="1" x14ac:dyDescent="0.2">
      <c r="A83" s="70" t="s">
        <v>135</v>
      </c>
      <c r="B83" s="589">
        <f t="shared" ref="B83:B87" si="57">C83+E83</f>
        <v>0</v>
      </c>
      <c r="C83" s="590"/>
      <c r="D83" s="62"/>
      <c r="E83" s="62"/>
      <c r="F83" s="63"/>
      <c r="G83" s="585"/>
      <c r="H83" s="591"/>
      <c r="I83" s="586"/>
      <c r="J83" s="61">
        <f>SUM(L83:S83)</f>
        <v>0</v>
      </c>
      <c r="K83" s="587">
        <v>0</v>
      </c>
      <c r="L83" s="550"/>
      <c r="M83" s="550"/>
      <c r="N83" s="550"/>
      <c r="O83" s="550"/>
      <c r="P83" s="550"/>
      <c r="Q83" s="550"/>
      <c r="R83" s="550"/>
      <c r="S83" s="550"/>
      <c r="T83" s="94">
        <f>F83+J83</f>
        <v>0</v>
      </c>
      <c r="U83" s="577">
        <v>0</v>
      </c>
      <c r="V83" s="592"/>
    </row>
    <row r="84" spans="1:22" s="588" customFormat="1" ht="22.5" x14ac:dyDescent="0.2">
      <c r="A84" s="70" t="s">
        <v>137</v>
      </c>
      <c r="B84" s="589">
        <f t="shared" si="57"/>
        <v>1</v>
      </c>
      <c r="C84" s="590">
        <v>1</v>
      </c>
      <c r="D84" s="62"/>
      <c r="E84" s="62"/>
      <c r="F84" s="63">
        <v>1</v>
      </c>
      <c r="G84" s="586">
        <f t="shared" si="53"/>
        <v>1</v>
      </c>
      <c r="H84" s="591">
        <v>1</v>
      </c>
      <c r="I84" s="586">
        <f t="shared" ref="I84" si="58">H84/F84</f>
        <v>1</v>
      </c>
      <c r="J84" s="61">
        <f>SUM(L84:S84)</f>
        <v>0</v>
      </c>
      <c r="K84" s="587">
        <v>0</v>
      </c>
      <c r="L84" s="550"/>
      <c r="M84" s="550"/>
      <c r="N84" s="550"/>
      <c r="O84" s="550"/>
      <c r="P84" s="550"/>
      <c r="Q84" s="550"/>
      <c r="R84" s="550"/>
      <c r="S84" s="550"/>
      <c r="T84" s="94">
        <f>F84+J84</f>
        <v>1</v>
      </c>
      <c r="U84" s="613">
        <f t="shared" si="51"/>
        <v>1</v>
      </c>
      <c r="V84" s="592"/>
    </row>
    <row r="85" spans="1:22" s="588" customFormat="1" ht="45" hidden="1" x14ac:dyDescent="0.2">
      <c r="A85" s="64" t="s">
        <v>138</v>
      </c>
      <c r="B85" s="589">
        <f t="shared" si="57"/>
        <v>0</v>
      </c>
      <c r="C85" s="590"/>
      <c r="D85" s="62"/>
      <c r="E85" s="62"/>
      <c r="F85" s="63"/>
      <c r="G85" s="585"/>
      <c r="H85" s="591"/>
      <c r="I85" s="586"/>
      <c r="J85" s="61">
        <f>SUM(L85:S85)</f>
        <v>0</v>
      </c>
      <c r="K85" s="587">
        <v>0</v>
      </c>
      <c r="L85" s="550"/>
      <c r="M85" s="550"/>
      <c r="N85" s="550"/>
      <c r="O85" s="550"/>
      <c r="P85" s="550"/>
      <c r="Q85" s="550"/>
      <c r="R85" s="550"/>
      <c r="S85" s="550"/>
      <c r="T85" s="94">
        <f>F85+J85</f>
        <v>0</v>
      </c>
      <c r="U85" s="577">
        <v>0</v>
      </c>
      <c r="V85" s="592"/>
    </row>
    <row r="86" spans="1:22" s="588" customFormat="1" ht="22.5" hidden="1" x14ac:dyDescent="0.2">
      <c r="A86" s="64" t="s">
        <v>139</v>
      </c>
      <c r="B86" s="589">
        <f t="shared" si="57"/>
        <v>0</v>
      </c>
      <c r="C86" s="590"/>
      <c r="D86" s="62"/>
      <c r="E86" s="62"/>
      <c r="F86" s="63"/>
      <c r="G86" s="585"/>
      <c r="H86" s="591"/>
      <c r="I86" s="586"/>
      <c r="J86" s="61">
        <f>SUM(L86:S86)</f>
        <v>0</v>
      </c>
      <c r="K86" s="587">
        <v>0</v>
      </c>
      <c r="L86" s="550"/>
      <c r="M86" s="550"/>
      <c r="N86" s="550"/>
      <c r="O86" s="550"/>
      <c r="P86" s="550"/>
      <c r="Q86" s="550"/>
      <c r="R86" s="550"/>
      <c r="S86" s="550"/>
      <c r="T86" s="94">
        <f>F86+J86</f>
        <v>0</v>
      </c>
      <c r="U86" s="577">
        <v>0</v>
      </c>
      <c r="V86" s="592"/>
    </row>
    <row r="87" spans="1:22" s="588" customFormat="1" x14ac:dyDescent="0.2">
      <c r="A87" s="64" t="s">
        <v>140</v>
      </c>
      <c r="B87" s="589">
        <f t="shared" si="57"/>
        <v>3</v>
      </c>
      <c r="C87" s="590">
        <v>3</v>
      </c>
      <c r="D87" s="62"/>
      <c r="E87" s="62"/>
      <c r="F87" s="63">
        <v>2</v>
      </c>
      <c r="G87" s="585">
        <f t="shared" si="53"/>
        <v>0.66666666666666663</v>
      </c>
      <c r="H87" s="591">
        <v>2</v>
      </c>
      <c r="I87" s="586">
        <f t="shared" si="54"/>
        <v>1</v>
      </c>
      <c r="J87" s="61">
        <f>SUM(L87:S87)</f>
        <v>1</v>
      </c>
      <c r="K87" s="594">
        <f t="shared" si="50"/>
        <v>0.33333333333333331</v>
      </c>
      <c r="L87" s="550"/>
      <c r="M87" s="550"/>
      <c r="N87" s="550"/>
      <c r="O87" s="550"/>
      <c r="P87" s="550"/>
      <c r="Q87" s="550"/>
      <c r="R87" s="550"/>
      <c r="S87" s="550">
        <v>1</v>
      </c>
      <c r="T87" s="94">
        <f>F87+J87</f>
        <v>3</v>
      </c>
      <c r="U87" s="613">
        <f t="shared" si="51"/>
        <v>1</v>
      </c>
      <c r="V87" s="592"/>
    </row>
    <row r="88" spans="1:22" s="588" customFormat="1" ht="13.5" x14ac:dyDescent="0.2">
      <c r="A88" s="71" t="s">
        <v>141</v>
      </c>
      <c r="B88" s="37">
        <f>SUM(B89:B91)</f>
        <v>4</v>
      </c>
      <c r="C88" s="37">
        <f>SUM(C89:C91)</f>
        <v>4</v>
      </c>
      <c r="D88" s="37">
        <f t="shared" ref="D88:J88" si="59">SUM(D89:D91)</f>
        <v>0</v>
      </c>
      <c r="E88" s="37">
        <f t="shared" si="59"/>
        <v>0</v>
      </c>
      <c r="F88" s="37">
        <f t="shared" si="59"/>
        <v>2</v>
      </c>
      <c r="G88" s="585">
        <f t="shared" si="53"/>
        <v>0.5</v>
      </c>
      <c r="H88" s="37">
        <f t="shared" si="59"/>
        <v>2</v>
      </c>
      <c r="I88" s="586">
        <f t="shared" si="54"/>
        <v>1</v>
      </c>
      <c r="J88" s="37">
        <f t="shared" si="59"/>
        <v>2</v>
      </c>
      <c r="K88" s="587">
        <f t="shared" si="50"/>
        <v>0.5</v>
      </c>
      <c r="L88" s="37">
        <f t="shared" ref="L88:V88" si="60">SUM(L89:L91)</f>
        <v>2</v>
      </c>
      <c r="M88" s="37">
        <f t="shared" si="60"/>
        <v>0</v>
      </c>
      <c r="N88" s="37">
        <f t="shared" si="60"/>
        <v>0</v>
      </c>
      <c r="O88" s="37">
        <f t="shared" si="60"/>
        <v>0</v>
      </c>
      <c r="P88" s="37">
        <f t="shared" si="60"/>
        <v>0</v>
      </c>
      <c r="Q88" s="37">
        <f t="shared" si="60"/>
        <v>0</v>
      </c>
      <c r="R88" s="37">
        <f t="shared" si="60"/>
        <v>0</v>
      </c>
      <c r="S88" s="37">
        <f t="shared" si="60"/>
        <v>0</v>
      </c>
      <c r="T88" s="37">
        <f t="shared" si="60"/>
        <v>4</v>
      </c>
      <c r="U88" s="613">
        <f t="shared" si="51"/>
        <v>1</v>
      </c>
      <c r="V88" s="37">
        <f t="shared" si="60"/>
        <v>0</v>
      </c>
    </row>
    <row r="89" spans="1:22" s="588" customFormat="1" x14ac:dyDescent="0.2">
      <c r="A89" s="70" t="s">
        <v>142</v>
      </c>
      <c r="B89" s="589">
        <f t="shared" ref="B89:B91" si="61">C89+E89</f>
        <v>4</v>
      </c>
      <c r="C89" s="590">
        <v>4</v>
      </c>
      <c r="D89" s="62"/>
      <c r="E89" s="62"/>
      <c r="F89" s="63">
        <v>2</v>
      </c>
      <c r="G89" s="585">
        <f t="shared" si="53"/>
        <v>0.5</v>
      </c>
      <c r="H89" s="591">
        <v>2</v>
      </c>
      <c r="I89" s="586">
        <f t="shared" si="54"/>
        <v>1</v>
      </c>
      <c r="J89" s="61">
        <f>SUM(L89:S89)</f>
        <v>2</v>
      </c>
      <c r="K89" s="594">
        <f t="shared" si="50"/>
        <v>0.5</v>
      </c>
      <c r="L89" s="550">
        <v>2</v>
      </c>
      <c r="M89" s="550"/>
      <c r="N89" s="550"/>
      <c r="O89" s="550"/>
      <c r="P89" s="550"/>
      <c r="Q89" s="550"/>
      <c r="R89" s="550"/>
      <c r="S89" s="550"/>
      <c r="T89" s="94">
        <f>F89+J89</f>
        <v>4</v>
      </c>
      <c r="U89" s="613">
        <f t="shared" si="51"/>
        <v>1</v>
      </c>
      <c r="V89" s="592"/>
    </row>
    <row r="90" spans="1:22" s="588" customFormat="1" hidden="1" x14ac:dyDescent="0.2">
      <c r="A90" s="70" t="s">
        <v>144</v>
      </c>
      <c r="B90" s="589">
        <f t="shared" si="61"/>
        <v>0</v>
      </c>
      <c r="C90" s="590"/>
      <c r="D90" s="62"/>
      <c r="E90" s="62"/>
      <c r="F90" s="63"/>
      <c r="G90" s="585"/>
      <c r="H90" s="591"/>
      <c r="I90" s="586"/>
      <c r="J90" s="61">
        <f>SUM(L90:S90)</f>
        <v>0</v>
      </c>
      <c r="K90" s="587">
        <v>0</v>
      </c>
      <c r="L90" s="550"/>
      <c r="M90" s="550"/>
      <c r="N90" s="550"/>
      <c r="O90" s="550"/>
      <c r="P90" s="550"/>
      <c r="Q90" s="550"/>
      <c r="R90" s="550"/>
      <c r="S90" s="550"/>
      <c r="T90" s="94">
        <f>F90+J90</f>
        <v>0</v>
      </c>
      <c r="U90" s="577">
        <v>0</v>
      </c>
      <c r="V90" s="592"/>
    </row>
    <row r="91" spans="1:22" s="588" customFormat="1" hidden="1" x14ac:dyDescent="0.2">
      <c r="A91" s="70" t="s">
        <v>145</v>
      </c>
      <c r="B91" s="589">
        <f t="shared" si="61"/>
        <v>0</v>
      </c>
      <c r="C91" s="590"/>
      <c r="D91" s="62"/>
      <c r="E91" s="62"/>
      <c r="F91" s="63"/>
      <c r="G91" s="585"/>
      <c r="H91" s="591"/>
      <c r="I91" s="586"/>
      <c r="J91" s="61">
        <f>SUM(L91:S91)</f>
        <v>0</v>
      </c>
      <c r="K91" s="587">
        <v>0</v>
      </c>
      <c r="L91" s="550"/>
      <c r="M91" s="550"/>
      <c r="N91" s="550"/>
      <c r="O91" s="550"/>
      <c r="P91" s="550"/>
      <c r="Q91" s="550"/>
      <c r="R91" s="550"/>
      <c r="S91" s="550"/>
      <c r="T91" s="94">
        <f>F91+J91</f>
        <v>0</v>
      </c>
      <c r="U91" s="577">
        <v>0</v>
      </c>
      <c r="V91" s="592"/>
    </row>
    <row r="92" spans="1:22" s="588" customFormat="1" ht="13.5" x14ac:dyDescent="0.2">
      <c r="A92" s="71" t="s">
        <v>146</v>
      </c>
      <c r="B92" s="37">
        <f>SUM(B93:B95)</f>
        <v>6</v>
      </c>
      <c r="C92" s="37">
        <f>SUM(C93:C95)</f>
        <v>6</v>
      </c>
      <c r="D92" s="37">
        <f t="shared" ref="D92:V92" si="62">SUM(D93:D95)</f>
        <v>0</v>
      </c>
      <c r="E92" s="37">
        <f t="shared" si="62"/>
        <v>0</v>
      </c>
      <c r="F92" s="37">
        <f t="shared" si="62"/>
        <v>6</v>
      </c>
      <c r="G92" s="586">
        <f t="shared" si="53"/>
        <v>1</v>
      </c>
      <c r="H92" s="37">
        <f t="shared" si="62"/>
        <v>6</v>
      </c>
      <c r="I92" s="586">
        <f t="shared" si="54"/>
        <v>1</v>
      </c>
      <c r="J92" s="37">
        <f t="shared" si="62"/>
        <v>0</v>
      </c>
      <c r="K92" s="587">
        <v>0</v>
      </c>
      <c r="L92" s="37">
        <f t="shared" si="62"/>
        <v>0</v>
      </c>
      <c r="M92" s="37">
        <f t="shared" si="62"/>
        <v>0</v>
      </c>
      <c r="N92" s="37">
        <f t="shared" si="62"/>
        <v>0</v>
      </c>
      <c r="O92" s="37">
        <f t="shared" si="62"/>
        <v>0</v>
      </c>
      <c r="P92" s="37">
        <f t="shared" si="62"/>
        <v>0</v>
      </c>
      <c r="Q92" s="37">
        <f t="shared" si="62"/>
        <v>0</v>
      </c>
      <c r="R92" s="37">
        <f t="shared" si="62"/>
        <v>0</v>
      </c>
      <c r="S92" s="37">
        <f t="shared" si="62"/>
        <v>0</v>
      </c>
      <c r="T92" s="37">
        <f t="shared" si="62"/>
        <v>6</v>
      </c>
      <c r="U92" s="613">
        <f t="shared" si="51"/>
        <v>1</v>
      </c>
      <c r="V92" s="37">
        <f t="shared" si="62"/>
        <v>0</v>
      </c>
    </row>
    <row r="93" spans="1:22" s="588" customFormat="1" x14ac:dyDescent="0.2">
      <c r="A93" s="70" t="s">
        <v>147</v>
      </c>
      <c r="B93" s="589">
        <f t="shared" ref="B93:B95" si="63">C93+E93</f>
        <v>5</v>
      </c>
      <c r="C93" s="590">
        <v>5</v>
      </c>
      <c r="D93" s="62"/>
      <c r="E93" s="62"/>
      <c r="F93" s="78">
        <v>5</v>
      </c>
      <c r="G93" s="586">
        <f t="shared" si="53"/>
        <v>1</v>
      </c>
      <c r="H93" s="591">
        <v>5</v>
      </c>
      <c r="I93" s="586">
        <f t="shared" si="54"/>
        <v>1</v>
      </c>
      <c r="J93" s="61">
        <f>SUM(L93:S93)</f>
        <v>0</v>
      </c>
      <c r="K93" s="587">
        <v>0</v>
      </c>
      <c r="L93" s="550"/>
      <c r="M93" s="550"/>
      <c r="N93" s="550"/>
      <c r="O93" s="550"/>
      <c r="P93" s="550"/>
      <c r="Q93" s="550"/>
      <c r="R93" s="550"/>
      <c r="S93" s="550"/>
      <c r="T93" s="94">
        <f>F93+J93</f>
        <v>5</v>
      </c>
      <c r="U93" s="613">
        <f t="shared" si="51"/>
        <v>1</v>
      </c>
      <c r="V93" s="592"/>
    </row>
    <row r="94" spans="1:22" s="588" customFormat="1" hidden="1" x14ac:dyDescent="0.2">
      <c r="A94" s="70" t="s">
        <v>149</v>
      </c>
      <c r="B94" s="589">
        <f t="shared" si="63"/>
        <v>0</v>
      </c>
      <c r="C94" s="590"/>
      <c r="D94" s="62"/>
      <c r="E94" s="62"/>
      <c r="F94" s="78"/>
      <c r="G94" s="585"/>
      <c r="H94" s="591"/>
      <c r="I94" s="586"/>
      <c r="J94" s="61">
        <f>SUM(L94:S94)</f>
        <v>0</v>
      </c>
      <c r="K94" s="587">
        <v>0</v>
      </c>
      <c r="L94" s="550"/>
      <c r="M94" s="550"/>
      <c r="N94" s="550"/>
      <c r="O94" s="550"/>
      <c r="P94" s="550"/>
      <c r="Q94" s="550"/>
      <c r="R94" s="550"/>
      <c r="S94" s="550"/>
      <c r="T94" s="94">
        <f>F94+J94</f>
        <v>0</v>
      </c>
      <c r="U94" s="577">
        <v>0</v>
      </c>
      <c r="V94" s="592"/>
    </row>
    <row r="95" spans="1:22" s="588" customFormat="1" x14ac:dyDescent="0.2">
      <c r="A95" s="70" t="s">
        <v>151</v>
      </c>
      <c r="B95" s="589">
        <f t="shared" si="63"/>
        <v>1</v>
      </c>
      <c r="C95" s="590">
        <v>1</v>
      </c>
      <c r="D95" s="62"/>
      <c r="E95" s="62"/>
      <c r="F95" s="78">
        <v>1</v>
      </c>
      <c r="G95" s="585"/>
      <c r="H95" s="591">
        <v>1</v>
      </c>
      <c r="I95" s="586">
        <f t="shared" si="54"/>
        <v>1</v>
      </c>
      <c r="J95" s="61">
        <f>SUM(L95:S95)</f>
        <v>0</v>
      </c>
      <c r="K95" s="587">
        <v>0</v>
      </c>
      <c r="L95" s="550"/>
      <c r="M95" s="550"/>
      <c r="N95" s="550"/>
      <c r="O95" s="550"/>
      <c r="P95" s="550"/>
      <c r="Q95" s="550"/>
      <c r="R95" s="550"/>
      <c r="S95" s="550"/>
      <c r="T95" s="94">
        <f>F95+J95</f>
        <v>1</v>
      </c>
      <c r="U95" s="613">
        <f t="shared" si="51"/>
        <v>1</v>
      </c>
      <c r="V95" s="592"/>
    </row>
    <row r="96" spans="1:22" s="588" customFormat="1" ht="13.5" x14ac:dyDescent="0.2">
      <c r="A96" s="71" t="s">
        <v>152</v>
      </c>
      <c r="B96" s="37">
        <f>SUM(B97:B105)</f>
        <v>6</v>
      </c>
      <c r="C96" s="37">
        <f>SUM(C97:C105)</f>
        <v>6</v>
      </c>
      <c r="D96" s="37">
        <f t="shared" ref="D96:V96" si="64">SUM(D97:D105)</f>
        <v>0</v>
      </c>
      <c r="E96" s="37">
        <f>E97+E98+E99+E100+E101+E102+E103+E104+E105</f>
        <v>0</v>
      </c>
      <c r="F96" s="37">
        <f t="shared" si="64"/>
        <v>3</v>
      </c>
      <c r="G96" s="585">
        <f t="shared" si="53"/>
        <v>0.5</v>
      </c>
      <c r="H96" s="37">
        <f t="shared" si="64"/>
        <v>3</v>
      </c>
      <c r="I96" s="586">
        <f t="shared" si="54"/>
        <v>1</v>
      </c>
      <c r="J96" s="37">
        <f t="shared" si="64"/>
        <v>3</v>
      </c>
      <c r="K96" s="587">
        <f t="shared" si="50"/>
        <v>0.5</v>
      </c>
      <c r="L96" s="37">
        <f t="shared" si="64"/>
        <v>3</v>
      </c>
      <c r="M96" s="37">
        <f t="shared" si="64"/>
        <v>0</v>
      </c>
      <c r="N96" s="37">
        <f t="shared" si="64"/>
        <v>0</v>
      </c>
      <c r="O96" s="37">
        <f t="shared" si="64"/>
        <v>0</v>
      </c>
      <c r="P96" s="37">
        <f t="shared" si="64"/>
        <v>0</v>
      </c>
      <c r="Q96" s="37">
        <f t="shared" si="64"/>
        <v>0</v>
      </c>
      <c r="R96" s="37">
        <f t="shared" si="64"/>
        <v>0</v>
      </c>
      <c r="S96" s="37">
        <f t="shared" si="64"/>
        <v>0</v>
      </c>
      <c r="T96" s="37">
        <f t="shared" si="64"/>
        <v>6</v>
      </c>
      <c r="U96" s="613">
        <f t="shared" si="51"/>
        <v>1</v>
      </c>
      <c r="V96" s="37">
        <f t="shared" si="64"/>
        <v>0</v>
      </c>
    </row>
    <row r="97" spans="1:22" s="588" customFormat="1" ht="22.5" hidden="1" x14ac:dyDescent="0.2">
      <c r="A97" s="64" t="s">
        <v>72</v>
      </c>
      <c r="B97" s="589">
        <f t="shared" ref="B97:B105" si="65">C97+E97</f>
        <v>0</v>
      </c>
      <c r="C97" s="590"/>
      <c r="D97" s="62"/>
      <c r="E97" s="62"/>
      <c r="F97" s="63"/>
      <c r="G97" s="585"/>
      <c r="H97" s="591"/>
      <c r="I97" s="586"/>
      <c r="J97" s="61">
        <f t="shared" ref="J97:J105" si="66">SUM(L97:S97)</f>
        <v>0</v>
      </c>
      <c r="K97" s="587">
        <v>0</v>
      </c>
      <c r="L97" s="550"/>
      <c r="M97" s="550"/>
      <c r="N97" s="550"/>
      <c r="O97" s="550"/>
      <c r="P97" s="550"/>
      <c r="Q97" s="550"/>
      <c r="R97" s="550"/>
      <c r="S97" s="550"/>
      <c r="T97" s="94">
        <f t="shared" ref="T97:T105" si="67">F97+J97</f>
        <v>0</v>
      </c>
      <c r="U97" s="577">
        <v>0</v>
      </c>
      <c r="V97" s="592"/>
    </row>
    <row r="98" spans="1:22" s="588" customFormat="1" ht="22.5" hidden="1" x14ac:dyDescent="0.2">
      <c r="A98" s="64" t="s">
        <v>153</v>
      </c>
      <c r="B98" s="589">
        <f t="shared" si="65"/>
        <v>0</v>
      </c>
      <c r="C98" s="590"/>
      <c r="D98" s="62"/>
      <c r="E98" s="62"/>
      <c r="F98" s="63"/>
      <c r="G98" s="585"/>
      <c r="H98" s="591"/>
      <c r="I98" s="586"/>
      <c r="J98" s="61">
        <f t="shared" si="66"/>
        <v>0</v>
      </c>
      <c r="K98" s="587">
        <v>0</v>
      </c>
      <c r="L98" s="550"/>
      <c r="M98" s="550"/>
      <c r="N98" s="550"/>
      <c r="O98" s="550"/>
      <c r="P98" s="550"/>
      <c r="Q98" s="550"/>
      <c r="R98" s="550"/>
      <c r="S98" s="550"/>
      <c r="T98" s="94">
        <f t="shared" si="67"/>
        <v>0</v>
      </c>
      <c r="U98" s="577">
        <v>0</v>
      </c>
      <c r="V98" s="592"/>
    </row>
    <row r="99" spans="1:22" s="588" customFormat="1" ht="22.5" hidden="1" x14ac:dyDescent="0.2">
      <c r="A99" s="64" t="s">
        <v>154</v>
      </c>
      <c r="B99" s="589">
        <f t="shared" si="65"/>
        <v>0</v>
      </c>
      <c r="C99" s="590"/>
      <c r="D99" s="62"/>
      <c r="E99" s="62"/>
      <c r="F99" s="63"/>
      <c r="G99" s="585"/>
      <c r="H99" s="591"/>
      <c r="I99" s="586"/>
      <c r="J99" s="61">
        <f t="shared" si="66"/>
        <v>0</v>
      </c>
      <c r="K99" s="587">
        <v>0</v>
      </c>
      <c r="L99" s="550"/>
      <c r="M99" s="550"/>
      <c r="N99" s="550"/>
      <c r="O99" s="550"/>
      <c r="P99" s="550"/>
      <c r="Q99" s="550"/>
      <c r="R99" s="550"/>
      <c r="S99" s="550"/>
      <c r="T99" s="94">
        <f t="shared" si="67"/>
        <v>0</v>
      </c>
      <c r="U99" s="577">
        <v>0</v>
      </c>
      <c r="V99" s="592"/>
    </row>
    <row r="100" spans="1:22" s="588" customFormat="1" ht="22.5" x14ac:dyDescent="0.2">
      <c r="A100" s="64" t="s">
        <v>155</v>
      </c>
      <c r="B100" s="589">
        <f t="shared" si="65"/>
        <v>2</v>
      </c>
      <c r="C100" s="590">
        <v>2</v>
      </c>
      <c r="D100" s="62"/>
      <c r="E100" s="62"/>
      <c r="F100" s="63">
        <v>1</v>
      </c>
      <c r="G100" s="585">
        <f t="shared" si="53"/>
        <v>0.5</v>
      </c>
      <c r="H100" s="591">
        <v>1</v>
      </c>
      <c r="I100" s="586">
        <f t="shared" si="54"/>
        <v>1</v>
      </c>
      <c r="J100" s="61">
        <f t="shared" si="66"/>
        <v>1</v>
      </c>
      <c r="K100" s="587">
        <f t="shared" si="50"/>
        <v>0.5</v>
      </c>
      <c r="L100" s="550">
        <v>1</v>
      </c>
      <c r="M100" s="550"/>
      <c r="N100" s="550"/>
      <c r="O100" s="550"/>
      <c r="P100" s="550"/>
      <c r="Q100" s="550"/>
      <c r="R100" s="550"/>
      <c r="S100" s="550"/>
      <c r="T100" s="94">
        <f t="shared" si="67"/>
        <v>2</v>
      </c>
      <c r="U100" s="613">
        <f t="shared" si="51"/>
        <v>1</v>
      </c>
      <c r="V100" s="592"/>
    </row>
    <row r="101" spans="1:22" s="588" customFormat="1" ht="22.5" hidden="1" x14ac:dyDescent="0.2">
      <c r="A101" s="64" t="s">
        <v>156</v>
      </c>
      <c r="B101" s="589">
        <f t="shared" si="65"/>
        <v>0</v>
      </c>
      <c r="C101" s="590"/>
      <c r="D101" s="62"/>
      <c r="E101" s="62"/>
      <c r="F101" s="63"/>
      <c r="G101" s="585"/>
      <c r="H101" s="591"/>
      <c r="I101" s="586"/>
      <c r="J101" s="61">
        <f t="shared" si="66"/>
        <v>0</v>
      </c>
      <c r="K101" s="587">
        <v>0</v>
      </c>
      <c r="L101" s="550"/>
      <c r="M101" s="550"/>
      <c r="N101" s="550"/>
      <c r="O101" s="550"/>
      <c r="P101" s="550"/>
      <c r="Q101" s="550"/>
      <c r="R101" s="550"/>
      <c r="S101" s="550"/>
      <c r="T101" s="94">
        <f t="shared" si="67"/>
        <v>0</v>
      </c>
      <c r="U101" s="577">
        <v>0</v>
      </c>
      <c r="V101" s="592"/>
    </row>
    <row r="102" spans="1:22" s="588" customFormat="1" ht="22.5" hidden="1" x14ac:dyDescent="0.2">
      <c r="A102" s="64" t="s">
        <v>157</v>
      </c>
      <c r="B102" s="589">
        <f t="shared" si="65"/>
        <v>0</v>
      </c>
      <c r="C102" s="590"/>
      <c r="D102" s="62"/>
      <c r="E102" s="62"/>
      <c r="F102" s="63"/>
      <c r="G102" s="585"/>
      <c r="H102" s="591"/>
      <c r="I102" s="586"/>
      <c r="J102" s="61">
        <f t="shared" si="66"/>
        <v>0</v>
      </c>
      <c r="K102" s="587">
        <v>0</v>
      </c>
      <c r="L102" s="550"/>
      <c r="M102" s="550"/>
      <c r="N102" s="550"/>
      <c r="O102" s="550"/>
      <c r="P102" s="550"/>
      <c r="Q102" s="550"/>
      <c r="R102" s="550"/>
      <c r="S102" s="550"/>
      <c r="T102" s="94">
        <f t="shared" si="67"/>
        <v>0</v>
      </c>
      <c r="U102" s="577">
        <v>0</v>
      </c>
      <c r="V102" s="592"/>
    </row>
    <row r="103" spans="1:22" s="588" customFormat="1" x14ac:dyDescent="0.2">
      <c r="A103" s="64" t="s">
        <v>158</v>
      </c>
      <c r="B103" s="589">
        <f t="shared" si="65"/>
        <v>1</v>
      </c>
      <c r="C103" s="590">
        <v>1</v>
      </c>
      <c r="D103" s="62"/>
      <c r="E103" s="62"/>
      <c r="F103" s="63"/>
      <c r="G103" s="585"/>
      <c r="H103" s="591"/>
      <c r="I103" s="586"/>
      <c r="J103" s="61">
        <f t="shared" si="66"/>
        <v>1</v>
      </c>
      <c r="K103" s="594">
        <f t="shared" si="50"/>
        <v>1</v>
      </c>
      <c r="L103" s="550">
        <v>1</v>
      </c>
      <c r="M103" s="550"/>
      <c r="N103" s="550"/>
      <c r="O103" s="550"/>
      <c r="P103" s="550"/>
      <c r="Q103" s="550"/>
      <c r="R103" s="550"/>
      <c r="S103" s="550"/>
      <c r="T103" s="94">
        <f t="shared" si="67"/>
        <v>1</v>
      </c>
      <c r="U103" s="613">
        <f t="shared" si="51"/>
        <v>1</v>
      </c>
      <c r="V103" s="592"/>
    </row>
    <row r="104" spans="1:22" s="588" customFormat="1" x14ac:dyDescent="0.2">
      <c r="A104" s="64" t="s">
        <v>159</v>
      </c>
      <c r="B104" s="589">
        <f t="shared" si="65"/>
        <v>1</v>
      </c>
      <c r="C104" s="590">
        <v>1</v>
      </c>
      <c r="D104" s="62"/>
      <c r="E104" s="62"/>
      <c r="F104" s="63"/>
      <c r="G104" s="585"/>
      <c r="H104" s="591"/>
      <c r="I104" s="586"/>
      <c r="J104" s="61">
        <f t="shared" si="66"/>
        <v>1</v>
      </c>
      <c r="K104" s="594">
        <f t="shared" si="50"/>
        <v>1</v>
      </c>
      <c r="L104" s="550">
        <v>1</v>
      </c>
      <c r="M104" s="550"/>
      <c r="N104" s="550"/>
      <c r="O104" s="550"/>
      <c r="P104" s="550"/>
      <c r="Q104" s="550"/>
      <c r="R104" s="550"/>
      <c r="S104" s="550"/>
      <c r="T104" s="94">
        <f t="shared" si="67"/>
        <v>1</v>
      </c>
      <c r="U104" s="613">
        <f t="shared" si="51"/>
        <v>1</v>
      </c>
      <c r="V104" s="592"/>
    </row>
    <row r="105" spans="1:22" s="588" customFormat="1" ht="22.5" x14ac:dyDescent="0.2">
      <c r="A105" s="64" t="s">
        <v>160</v>
      </c>
      <c r="B105" s="589">
        <f t="shared" si="65"/>
        <v>2</v>
      </c>
      <c r="C105" s="590">
        <v>2</v>
      </c>
      <c r="D105" s="62"/>
      <c r="E105" s="62"/>
      <c r="F105" s="63">
        <v>2</v>
      </c>
      <c r="G105" s="586">
        <f t="shared" si="53"/>
        <v>1</v>
      </c>
      <c r="H105" s="591">
        <v>2</v>
      </c>
      <c r="I105" s="586">
        <f t="shared" si="54"/>
        <v>1</v>
      </c>
      <c r="J105" s="61">
        <f t="shared" si="66"/>
        <v>0</v>
      </c>
      <c r="K105" s="587">
        <v>0</v>
      </c>
      <c r="L105" s="550"/>
      <c r="M105" s="550"/>
      <c r="N105" s="550"/>
      <c r="O105" s="550"/>
      <c r="P105" s="550"/>
      <c r="Q105" s="550"/>
      <c r="R105" s="550"/>
      <c r="S105" s="550"/>
      <c r="T105" s="94">
        <f t="shared" si="67"/>
        <v>2</v>
      </c>
      <c r="U105" s="613">
        <f t="shared" si="51"/>
        <v>1</v>
      </c>
      <c r="V105" s="592"/>
    </row>
    <row r="106" spans="1:22" s="588" customFormat="1" hidden="1" x14ac:dyDescent="0.2">
      <c r="A106" s="79" t="s">
        <v>161</v>
      </c>
      <c r="B106" s="33">
        <f t="shared" ref="B106:J106" si="68">SUM(B107:B110)</f>
        <v>0</v>
      </c>
      <c r="C106" s="33">
        <f>SUM(C107:C110)</f>
        <v>0</v>
      </c>
      <c r="D106" s="33">
        <f t="shared" si="68"/>
        <v>0</v>
      </c>
      <c r="E106" s="33">
        <f t="shared" si="68"/>
        <v>0</v>
      </c>
      <c r="F106" s="33">
        <f t="shared" si="68"/>
        <v>0</v>
      </c>
      <c r="G106" s="585">
        <v>0</v>
      </c>
      <c r="H106" s="33">
        <f t="shared" si="68"/>
        <v>0</v>
      </c>
      <c r="I106" s="586">
        <v>0</v>
      </c>
      <c r="J106" s="33">
        <f t="shared" si="68"/>
        <v>0</v>
      </c>
      <c r="K106" s="587">
        <v>0</v>
      </c>
      <c r="L106" s="33">
        <f t="shared" ref="L106:V106" si="69">SUM(L107:L110)</f>
        <v>0</v>
      </c>
      <c r="M106" s="33">
        <f t="shared" si="69"/>
        <v>0</v>
      </c>
      <c r="N106" s="33">
        <f t="shared" si="69"/>
        <v>0</v>
      </c>
      <c r="O106" s="33">
        <f t="shared" si="69"/>
        <v>0</v>
      </c>
      <c r="P106" s="33">
        <f t="shared" si="69"/>
        <v>0</v>
      </c>
      <c r="Q106" s="33">
        <f t="shared" si="69"/>
        <v>0</v>
      </c>
      <c r="R106" s="33">
        <f t="shared" si="69"/>
        <v>0</v>
      </c>
      <c r="S106" s="33">
        <f t="shared" si="69"/>
        <v>0</v>
      </c>
      <c r="T106" s="33">
        <f t="shared" si="69"/>
        <v>0</v>
      </c>
      <c r="U106" s="577">
        <v>0</v>
      </c>
      <c r="V106" s="33">
        <f t="shared" si="69"/>
        <v>0</v>
      </c>
    </row>
    <row r="107" spans="1:22" s="588" customFormat="1" ht="33.75" hidden="1" x14ac:dyDescent="0.2">
      <c r="A107" s="64" t="s">
        <v>162</v>
      </c>
      <c r="B107" s="589">
        <f t="shared" ref="B107:B110" si="70">C107+E107</f>
        <v>0</v>
      </c>
      <c r="C107" s="590"/>
      <c r="D107" s="81"/>
      <c r="E107" s="81"/>
      <c r="F107" s="549"/>
      <c r="G107" s="585"/>
      <c r="H107" s="591"/>
      <c r="I107" s="586"/>
      <c r="J107" s="61">
        <f>SUM(L107:S107)</f>
        <v>0</v>
      </c>
      <c r="K107" s="587">
        <v>0</v>
      </c>
      <c r="L107" s="550"/>
      <c r="M107" s="550"/>
      <c r="N107" s="550"/>
      <c r="O107" s="550"/>
      <c r="P107" s="550"/>
      <c r="Q107" s="550"/>
      <c r="R107" s="550"/>
      <c r="S107" s="550"/>
      <c r="T107" s="94">
        <f>F107+J107</f>
        <v>0</v>
      </c>
      <c r="U107" s="577">
        <v>0</v>
      </c>
      <c r="V107" s="592"/>
    </row>
    <row r="108" spans="1:22" s="588" customFormat="1" ht="22.5" hidden="1" x14ac:dyDescent="0.2">
      <c r="A108" s="64" t="s">
        <v>787</v>
      </c>
      <c r="B108" s="589">
        <f t="shared" si="70"/>
        <v>0</v>
      </c>
      <c r="C108" s="590"/>
      <c r="D108" s="81"/>
      <c r="E108" s="81"/>
      <c r="F108" s="549"/>
      <c r="G108" s="585"/>
      <c r="H108" s="591"/>
      <c r="I108" s="586"/>
      <c r="J108" s="61">
        <f>SUM(L108:S108)</f>
        <v>0</v>
      </c>
      <c r="K108" s="587">
        <v>0</v>
      </c>
      <c r="L108" s="550"/>
      <c r="M108" s="550"/>
      <c r="N108" s="550"/>
      <c r="O108" s="550"/>
      <c r="P108" s="550"/>
      <c r="Q108" s="550"/>
      <c r="R108" s="550"/>
      <c r="S108" s="550"/>
      <c r="T108" s="94">
        <f>F108+J108</f>
        <v>0</v>
      </c>
      <c r="U108" s="577">
        <v>0</v>
      </c>
      <c r="V108" s="592"/>
    </row>
    <row r="109" spans="1:22" s="588" customFormat="1" ht="22.5" hidden="1" x14ac:dyDescent="0.2">
      <c r="A109" s="64" t="s">
        <v>163</v>
      </c>
      <c r="B109" s="589">
        <f t="shared" si="70"/>
        <v>0</v>
      </c>
      <c r="C109" s="590"/>
      <c r="D109" s="81"/>
      <c r="E109" s="81"/>
      <c r="F109" s="549"/>
      <c r="G109" s="585"/>
      <c r="H109" s="591"/>
      <c r="I109" s="586"/>
      <c r="J109" s="61">
        <f>SUM(L109:S109)</f>
        <v>0</v>
      </c>
      <c r="K109" s="587">
        <v>0</v>
      </c>
      <c r="L109" s="550"/>
      <c r="M109" s="550"/>
      <c r="N109" s="550"/>
      <c r="O109" s="550"/>
      <c r="P109" s="550"/>
      <c r="Q109" s="550"/>
      <c r="R109" s="550"/>
      <c r="S109" s="550"/>
      <c r="T109" s="94">
        <f>F109+J109</f>
        <v>0</v>
      </c>
      <c r="U109" s="577">
        <v>0</v>
      </c>
      <c r="V109" s="592"/>
    </row>
    <row r="110" spans="1:22" s="588" customFormat="1" ht="22.5" hidden="1" x14ac:dyDescent="0.2">
      <c r="A110" s="64" t="s">
        <v>164</v>
      </c>
      <c r="B110" s="589">
        <f t="shared" si="70"/>
        <v>0</v>
      </c>
      <c r="C110" s="590"/>
      <c r="D110" s="81"/>
      <c r="E110" s="81"/>
      <c r="F110" s="549"/>
      <c r="G110" s="585"/>
      <c r="H110" s="591"/>
      <c r="I110" s="586"/>
      <c r="J110" s="61">
        <f>SUM(L110:S110)</f>
        <v>0</v>
      </c>
      <c r="K110" s="587">
        <v>0</v>
      </c>
      <c r="L110" s="550"/>
      <c r="M110" s="550"/>
      <c r="N110" s="550"/>
      <c r="O110" s="550"/>
      <c r="P110" s="550"/>
      <c r="Q110" s="550"/>
      <c r="R110" s="550"/>
      <c r="S110" s="550"/>
      <c r="T110" s="94">
        <f>F110+J110</f>
        <v>0</v>
      </c>
      <c r="U110" s="577">
        <v>0</v>
      </c>
      <c r="V110" s="592"/>
    </row>
    <row r="111" spans="1:22" s="588" customFormat="1" ht="13.5" x14ac:dyDescent="0.2">
      <c r="A111" s="65" t="s">
        <v>165</v>
      </c>
      <c r="B111" s="33">
        <f>SUM(B112:B115)</f>
        <v>3</v>
      </c>
      <c r="C111" s="33">
        <f>SUM(C112:C115)</f>
        <v>3</v>
      </c>
      <c r="D111" s="33">
        <f t="shared" ref="D111:V111" si="71">SUM(D112:D115)</f>
        <v>0</v>
      </c>
      <c r="E111" s="33">
        <f t="shared" si="71"/>
        <v>0</v>
      </c>
      <c r="F111" s="33">
        <f t="shared" si="71"/>
        <v>3</v>
      </c>
      <c r="G111" s="586">
        <f t="shared" si="53"/>
        <v>1</v>
      </c>
      <c r="H111" s="33">
        <f t="shared" si="71"/>
        <v>3</v>
      </c>
      <c r="I111" s="586">
        <f t="shared" si="54"/>
        <v>1</v>
      </c>
      <c r="J111" s="33">
        <f t="shared" si="71"/>
        <v>0</v>
      </c>
      <c r="K111" s="587">
        <v>0</v>
      </c>
      <c r="L111" s="33">
        <f t="shared" si="71"/>
        <v>0</v>
      </c>
      <c r="M111" s="33">
        <f t="shared" si="71"/>
        <v>0</v>
      </c>
      <c r="N111" s="33">
        <f t="shared" si="71"/>
        <v>0</v>
      </c>
      <c r="O111" s="33">
        <f t="shared" si="71"/>
        <v>0</v>
      </c>
      <c r="P111" s="33">
        <f t="shared" si="71"/>
        <v>0</v>
      </c>
      <c r="Q111" s="33">
        <f t="shared" si="71"/>
        <v>0</v>
      </c>
      <c r="R111" s="33">
        <f t="shared" si="71"/>
        <v>0</v>
      </c>
      <c r="S111" s="33">
        <f t="shared" si="71"/>
        <v>0</v>
      </c>
      <c r="T111" s="33">
        <f t="shared" si="71"/>
        <v>3</v>
      </c>
      <c r="U111" s="613">
        <f t="shared" si="51"/>
        <v>1</v>
      </c>
      <c r="V111" s="33">
        <f t="shared" si="71"/>
        <v>0</v>
      </c>
    </row>
    <row r="112" spans="1:22" s="588" customFormat="1" hidden="1" x14ac:dyDescent="0.2">
      <c r="A112" s="85" t="s">
        <v>166</v>
      </c>
      <c r="B112" s="589">
        <f t="shared" ref="B112:B115" si="72">C112+E112</f>
        <v>0</v>
      </c>
      <c r="C112" s="590"/>
      <c r="D112" s="81"/>
      <c r="E112" s="81"/>
      <c r="F112" s="549"/>
      <c r="G112" s="585"/>
      <c r="H112" s="591"/>
      <c r="I112" s="586"/>
      <c r="J112" s="61">
        <f>SUM(L112:S112)</f>
        <v>0</v>
      </c>
      <c r="K112" s="587">
        <v>0</v>
      </c>
      <c r="L112" s="550"/>
      <c r="M112" s="550"/>
      <c r="N112" s="550"/>
      <c r="O112" s="550"/>
      <c r="P112" s="550"/>
      <c r="Q112" s="550"/>
      <c r="R112" s="550"/>
      <c r="S112" s="550"/>
      <c r="T112" s="94">
        <f>F112+J112</f>
        <v>0</v>
      </c>
      <c r="U112" s="577">
        <v>0</v>
      </c>
      <c r="V112" s="592"/>
    </row>
    <row r="113" spans="1:22" s="588" customFormat="1" ht="22.5" hidden="1" x14ac:dyDescent="0.2">
      <c r="A113" s="85" t="s">
        <v>167</v>
      </c>
      <c r="B113" s="589">
        <f t="shared" si="72"/>
        <v>0</v>
      </c>
      <c r="C113" s="590"/>
      <c r="D113" s="81"/>
      <c r="E113" s="81"/>
      <c r="F113" s="549"/>
      <c r="G113" s="585"/>
      <c r="H113" s="591"/>
      <c r="I113" s="586"/>
      <c r="J113" s="61">
        <f>SUM(L113:S113)</f>
        <v>0</v>
      </c>
      <c r="K113" s="587">
        <v>0</v>
      </c>
      <c r="L113" s="550"/>
      <c r="M113" s="550"/>
      <c r="N113" s="550"/>
      <c r="O113" s="550"/>
      <c r="P113" s="550"/>
      <c r="Q113" s="550"/>
      <c r="R113" s="550"/>
      <c r="S113" s="550"/>
      <c r="T113" s="94">
        <f>F113+J113</f>
        <v>0</v>
      </c>
      <c r="U113" s="577">
        <v>0</v>
      </c>
      <c r="V113" s="592"/>
    </row>
    <row r="114" spans="1:22" s="588" customFormat="1" x14ac:dyDescent="0.2">
      <c r="A114" s="85" t="s">
        <v>142</v>
      </c>
      <c r="B114" s="589">
        <f t="shared" si="72"/>
        <v>3</v>
      </c>
      <c r="C114" s="590">
        <v>3</v>
      </c>
      <c r="D114" s="81"/>
      <c r="E114" s="81"/>
      <c r="F114" s="549">
        <v>3</v>
      </c>
      <c r="G114" s="586">
        <f t="shared" si="53"/>
        <v>1</v>
      </c>
      <c r="H114" s="591">
        <v>3</v>
      </c>
      <c r="I114" s="586">
        <f t="shared" si="54"/>
        <v>1</v>
      </c>
      <c r="J114" s="61">
        <f>SUM(L114:S114)</f>
        <v>0</v>
      </c>
      <c r="K114" s="587">
        <v>0</v>
      </c>
      <c r="L114" s="550"/>
      <c r="M114" s="550"/>
      <c r="N114" s="550"/>
      <c r="O114" s="550"/>
      <c r="P114" s="550"/>
      <c r="Q114" s="550"/>
      <c r="R114" s="550"/>
      <c r="S114" s="550"/>
      <c r="T114" s="94">
        <f>F114+J114</f>
        <v>3</v>
      </c>
      <c r="U114" s="613">
        <f t="shared" si="51"/>
        <v>1</v>
      </c>
      <c r="V114" s="592"/>
    </row>
    <row r="115" spans="1:22" s="588" customFormat="1" ht="22.5" hidden="1" x14ac:dyDescent="0.2">
      <c r="A115" s="70" t="s">
        <v>169</v>
      </c>
      <c r="B115" s="589">
        <f t="shared" si="72"/>
        <v>0</v>
      </c>
      <c r="C115" s="590"/>
      <c r="D115" s="81"/>
      <c r="E115" s="81"/>
      <c r="F115" s="549"/>
      <c r="G115" s="585"/>
      <c r="H115" s="591"/>
      <c r="I115" s="586"/>
      <c r="J115" s="61">
        <f>SUM(L115:S115)</f>
        <v>0</v>
      </c>
      <c r="K115" s="587">
        <v>0</v>
      </c>
      <c r="L115" s="550"/>
      <c r="M115" s="550"/>
      <c r="N115" s="550"/>
      <c r="O115" s="550"/>
      <c r="P115" s="550"/>
      <c r="Q115" s="550"/>
      <c r="R115" s="550"/>
      <c r="S115" s="550"/>
      <c r="T115" s="94">
        <f>F115+J115</f>
        <v>0</v>
      </c>
      <c r="U115" s="577">
        <v>0</v>
      </c>
      <c r="V115" s="592"/>
    </row>
    <row r="116" spans="1:22" s="588" customFormat="1" ht="13.5" x14ac:dyDescent="0.25">
      <c r="A116" s="87" t="s">
        <v>170</v>
      </c>
      <c r="B116" s="33">
        <f>SUM(B117:B123)</f>
        <v>6</v>
      </c>
      <c r="C116" s="33">
        <f>SUM(C117:C123)</f>
        <v>6</v>
      </c>
      <c r="D116" s="33">
        <f t="shared" ref="D116:V116" si="73">SUM(D117:D123)</f>
        <v>0</v>
      </c>
      <c r="E116" s="33">
        <f t="shared" si="73"/>
        <v>0</v>
      </c>
      <c r="F116" s="33">
        <f t="shared" si="73"/>
        <v>4</v>
      </c>
      <c r="G116" s="585">
        <f t="shared" si="53"/>
        <v>0.66666666666666663</v>
      </c>
      <c r="H116" s="33">
        <f t="shared" si="73"/>
        <v>4</v>
      </c>
      <c r="I116" s="586">
        <f t="shared" ref="I116:I118" si="74">H116/F116</f>
        <v>1</v>
      </c>
      <c r="J116" s="33">
        <f t="shared" si="73"/>
        <v>2</v>
      </c>
      <c r="K116" s="587">
        <f t="shared" si="50"/>
        <v>0.33333333333333331</v>
      </c>
      <c r="L116" s="33">
        <f t="shared" si="73"/>
        <v>1</v>
      </c>
      <c r="M116" s="33">
        <f t="shared" si="73"/>
        <v>0</v>
      </c>
      <c r="N116" s="33">
        <f t="shared" si="73"/>
        <v>0</v>
      </c>
      <c r="O116" s="33">
        <f t="shared" si="73"/>
        <v>0</v>
      </c>
      <c r="P116" s="33">
        <f t="shared" si="73"/>
        <v>0</v>
      </c>
      <c r="Q116" s="33">
        <f t="shared" si="73"/>
        <v>1</v>
      </c>
      <c r="R116" s="33">
        <f t="shared" si="73"/>
        <v>0</v>
      </c>
      <c r="S116" s="33">
        <f t="shared" si="73"/>
        <v>0</v>
      </c>
      <c r="T116" s="33">
        <f t="shared" si="73"/>
        <v>6</v>
      </c>
      <c r="U116" s="613">
        <f t="shared" si="51"/>
        <v>1</v>
      </c>
      <c r="V116" s="33">
        <f t="shared" si="73"/>
        <v>0</v>
      </c>
    </row>
    <row r="117" spans="1:22" s="588" customFormat="1" x14ac:dyDescent="0.2">
      <c r="A117" s="70" t="s">
        <v>171</v>
      </c>
      <c r="B117" s="589">
        <f t="shared" ref="B117:B123" si="75">C117+E117</f>
        <v>2</v>
      </c>
      <c r="C117" s="590">
        <v>2</v>
      </c>
      <c r="D117" s="62"/>
      <c r="E117" s="62"/>
      <c r="F117" s="63">
        <v>2</v>
      </c>
      <c r="G117" s="586">
        <f t="shared" si="53"/>
        <v>1</v>
      </c>
      <c r="H117" s="591">
        <v>2</v>
      </c>
      <c r="I117" s="586">
        <f t="shared" si="74"/>
        <v>1</v>
      </c>
      <c r="J117" s="61">
        <f t="shared" ref="J117:J123" si="76">SUM(L117:S117)</f>
        <v>0</v>
      </c>
      <c r="K117" s="587">
        <v>0</v>
      </c>
      <c r="L117" s="550"/>
      <c r="M117" s="550"/>
      <c r="N117" s="550"/>
      <c r="O117" s="550"/>
      <c r="P117" s="550"/>
      <c r="Q117" s="550"/>
      <c r="R117" s="550"/>
      <c r="S117" s="550"/>
      <c r="T117" s="94">
        <f t="shared" ref="T117:T123" si="77">F117+J117</f>
        <v>2</v>
      </c>
      <c r="U117" s="613">
        <f t="shared" si="51"/>
        <v>1</v>
      </c>
      <c r="V117" s="592"/>
    </row>
    <row r="118" spans="1:22" s="588" customFormat="1" ht="22.5" x14ac:dyDescent="0.2">
      <c r="A118" s="70" t="s">
        <v>173</v>
      </c>
      <c r="B118" s="589">
        <f t="shared" si="75"/>
        <v>2</v>
      </c>
      <c r="C118" s="590">
        <v>2</v>
      </c>
      <c r="D118" s="62"/>
      <c r="E118" s="62"/>
      <c r="F118" s="63">
        <v>1</v>
      </c>
      <c r="G118" s="585"/>
      <c r="H118" s="591">
        <v>1</v>
      </c>
      <c r="I118" s="586">
        <f t="shared" si="74"/>
        <v>1</v>
      </c>
      <c r="J118" s="61">
        <f t="shared" si="76"/>
        <v>1</v>
      </c>
      <c r="K118" s="594">
        <f t="shared" si="50"/>
        <v>0.5</v>
      </c>
      <c r="L118" s="550"/>
      <c r="M118" s="550"/>
      <c r="N118" s="550"/>
      <c r="O118" s="550"/>
      <c r="P118" s="550"/>
      <c r="Q118" s="550">
        <v>1</v>
      </c>
      <c r="R118" s="550"/>
      <c r="S118" s="550"/>
      <c r="T118" s="94">
        <f t="shared" si="77"/>
        <v>2</v>
      </c>
      <c r="U118" s="613">
        <f t="shared" si="51"/>
        <v>1</v>
      </c>
      <c r="V118" s="592"/>
    </row>
    <row r="119" spans="1:22" s="588" customFormat="1" hidden="1" x14ac:dyDescent="0.2">
      <c r="A119" s="70" t="s">
        <v>174</v>
      </c>
      <c r="B119" s="589">
        <f t="shared" si="75"/>
        <v>0</v>
      </c>
      <c r="C119" s="590"/>
      <c r="D119" s="62"/>
      <c r="E119" s="62"/>
      <c r="F119" s="63"/>
      <c r="G119" s="585"/>
      <c r="H119" s="591"/>
      <c r="I119" s="586"/>
      <c r="J119" s="61">
        <f t="shared" si="76"/>
        <v>0</v>
      </c>
      <c r="K119" s="587">
        <v>0</v>
      </c>
      <c r="L119" s="550"/>
      <c r="M119" s="550"/>
      <c r="N119" s="550"/>
      <c r="O119" s="550"/>
      <c r="P119" s="550"/>
      <c r="Q119" s="550"/>
      <c r="R119" s="550"/>
      <c r="S119" s="550"/>
      <c r="T119" s="94">
        <f t="shared" si="77"/>
        <v>0</v>
      </c>
      <c r="U119" s="577">
        <v>0</v>
      </c>
      <c r="V119" s="592"/>
    </row>
    <row r="120" spans="1:22" s="588" customFormat="1" ht="22.5" x14ac:dyDescent="0.2">
      <c r="A120" s="91" t="s">
        <v>176</v>
      </c>
      <c r="B120" s="589">
        <f t="shared" si="75"/>
        <v>1</v>
      </c>
      <c r="C120" s="590">
        <v>1</v>
      </c>
      <c r="D120" s="62"/>
      <c r="E120" s="62"/>
      <c r="F120" s="63"/>
      <c r="G120" s="585"/>
      <c r="H120" s="591"/>
      <c r="I120" s="586"/>
      <c r="J120" s="61">
        <f t="shared" si="76"/>
        <v>1</v>
      </c>
      <c r="K120" s="594">
        <f t="shared" si="50"/>
        <v>1</v>
      </c>
      <c r="L120" s="550">
        <v>1</v>
      </c>
      <c r="M120" s="550"/>
      <c r="N120" s="550"/>
      <c r="O120" s="550"/>
      <c r="P120" s="550"/>
      <c r="Q120" s="550"/>
      <c r="R120" s="550"/>
      <c r="S120" s="550"/>
      <c r="T120" s="94">
        <f t="shared" si="77"/>
        <v>1</v>
      </c>
      <c r="U120" s="613">
        <f t="shared" si="51"/>
        <v>1</v>
      </c>
      <c r="V120" s="592"/>
    </row>
    <row r="121" spans="1:22" s="588" customFormat="1" x14ac:dyDescent="0.2">
      <c r="A121" s="70" t="s">
        <v>177</v>
      </c>
      <c r="B121" s="589">
        <f t="shared" si="75"/>
        <v>1</v>
      </c>
      <c r="C121" s="590">
        <v>1</v>
      </c>
      <c r="D121" s="62"/>
      <c r="E121" s="62"/>
      <c r="F121" s="63">
        <v>1</v>
      </c>
      <c r="G121" s="586">
        <f t="shared" si="53"/>
        <v>1</v>
      </c>
      <c r="H121" s="591">
        <v>1</v>
      </c>
      <c r="I121" s="586">
        <f t="shared" ref="I121" si="78">H121/F121</f>
        <v>1</v>
      </c>
      <c r="J121" s="61">
        <f t="shared" si="76"/>
        <v>0</v>
      </c>
      <c r="K121" s="587">
        <v>0</v>
      </c>
      <c r="L121" s="550"/>
      <c r="M121" s="550"/>
      <c r="N121" s="550"/>
      <c r="O121" s="550"/>
      <c r="P121" s="550"/>
      <c r="Q121" s="550"/>
      <c r="R121" s="550"/>
      <c r="S121" s="550"/>
      <c r="T121" s="94">
        <f t="shared" si="77"/>
        <v>1</v>
      </c>
      <c r="U121" s="613">
        <f t="shared" si="51"/>
        <v>1</v>
      </c>
      <c r="V121" s="592"/>
    </row>
    <row r="122" spans="1:22" s="588" customFormat="1" ht="22.5" hidden="1" x14ac:dyDescent="0.2">
      <c r="A122" s="70" t="s">
        <v>178</v>
      </c>
      <c r="B122" s="589">
        <f t="shared" si="75"/>
        <v>0</v>
      </c>
      <c r="C122" s="590"/>
      <c r="D122" s="62"/>
      <c r="E122" s="62"/>
      <c r="F122" s="63"/>
      <c r="G122" s="585"/>
      <c r="H122" s="591"/>
      <c r="I122" s="586"/>
      <c r="J122" s="61">
        <f t="shared" si="76"/>
        <v>0</v>
      </c>
      <c r="K122" s="587">
        <v>0</v>
      </c>
      <c r="L122" s="550"/>
      <c r="M122" s="550"/>
      <c r="N122" s="550"/>
      <c r="O122" s="550"/>
      <c r="P122" s="550"/>
      <c r="Q122" s="550"/>
      <c r="R122" s="550"/>
      <c r="S122" s="550"/>
      <c r="T122" s="94">
        <f t="shared" si="77"/>
        <v>0</v>
      </c>
      <c r="U122" s="577">
        <v>0</v>
      </c>
      <c r="V122" s="592"/>
    </row>
    <row r="123" spans="1:22" s="588" customFormat="1" ht="22.5" hidden="1" x14ac:dyDescent="0.2">
      <c r="A123" s="70" t="s">
        <v>179</v>
      </c>
      <c r="B123" s="589">
        <f t="shared" si="75"/>
        <v>0</v>
      </c>
      <c r="C123" s="590"/>
      <c r="D123" s="62"/>
      <c r="E123" s="62"/>
      <c r="F123" s="63"/>
      <c r="G123" s="585"/>
      <c r="H123" s="591"/>
      <c r="I123" s="586"/>
      <c r="J123" s="61">
        <f t="shared" si="76"/>
        <v>0</v>
      </c>
      <c r="K123" s="587">
        <v>0</v>
      </c>
      <c r="L123" s="550"/>
      <c r="M123" s="550"/>
      <c r="N123" s="550"/>
      <c r="O123" s="550"/>
      <c r="P123" s="550"/>
      <c r="Q123" s="550"/>
      <c r="R123" s="550"/>
      <c r="S123" s="550"/>
      <c r="T123" s="94">
        <f t="shared" si="77"/>
        <v>0</v>
      </c>
      <c r="U123" s="577">
        <v>0</v>
      </c>
      <c r="V123" s="592"/>
    </row>
    <row r="124" spans="1:22" s="588" customFormat="1" ht="13.5" x14ac:dyDescent="0.2">
      <c r="A124" s="92" t="s">
        <v>180</v>
      </c>
      <c r="B124" s="37">
        <f>SUM(B125:B134)</f>
        <v>3</v>
      </c>
      <c r="C124" s="37">
        <f>SUM(C125:C134)</f>
        <v>3</v>
      </c>
      <c r="D124" s="37">
        <f t="shared" ref="D124:V124" si="79">SUM(D125:D134)</f>
        <v>0</v>
      </c>
      <c r="E124" s="37">
        <f>E125+E126+E127+E128+E129+E130+E131+E132+E133+E134</f>
        <v>0</v>
      </c>
      <c r="F124" s="37">
        <f t="shared" si="79"/>
        <v>3</v>
      </c>
      <c r="G124" s="586">
        <f t="shared" si="53"/>
        <v>1</v>
      </c>
      <c r="H124" s="37">
        <f t="shared" si="79"/>
        <v>3</v>
      </c>
      <c r="I124" s="586">
        <f t="shared" si="54"/>
        <v>1</v>
      </c>
      <c r="J124" s="37">
        <f t="shared" si="79"/>
        <v>0</v>
      </c>
      <c r="K124" s="587">
        <v>0</v>
      </c>
      <c r="L124" s="37">
        <f t="shared" si="79"/>
        <v>0</v>
      </c>
      <c r="M124" s="37">
        <f t="shared" si="79"/>
        <v>0</v>
      </c>
      <c r="N124" s="37">
        <f t="shared" si="79"/>
        <v>0</v>
      </c>
      <c r="O124" s="37">
        <f t="shared" si="79"/>
        <v>0</v>
      </c>
      <c r="P124" s="37">
        <f t="shared" si="79"/>
        <v>0</v>
      </c>
      <c r="Q124" s="37">
        <f t="shared" si="79"/>
        <v>0</v>
      </c>
      <c r="R124" s="37">
        <f t="shared" si="79"/>
        <v>0</v>
      </c>
      <c r="S124" s="37">
        <f t="shared" si="79"/>
        <v>0</v>
      </c>
      <c r="T124" s="37">
        <f t="shared" si="79"/>
        <v>3</v>
      </c>
      <c r="U124" s="613">
        <f t="shared" si="51"/>
        <v>1</v>
      </c>
      <c r="V124" s="37">
        <f t="shared" si="79"/>
        <v>0</v>
      </c>
    </row>
    <row r="125" spans="1:22" s="588" customFormat="1" hidden="1" x14ac:dyDescent="0.2">
      <c r="A125" s="93" t="s">
        <v>181</v>
      </c>
      <c r="B125" s="589">
        <f t="shared" ref="B125:B134" si="80">C125+E125</f>
        <v>0</v>
      </c>
      <c r="C125" s="590"/>
      <c r="D125" s="95"/>
      <c r="E125" s="95"/>
      <c r="F125" s="94"/>
      <c r="G125" s="585"/>
      <c r="H125" s="591"/>
      <c r="I125" s="586"/>
      <c r="J125" s="61">
        <f t="shared" ref="J125:J134" si="81">SUM(L125:S125)</f>
        <v>0</v>
      </c>
      <c r="K125" s="587">
        <v>0</v>
      </c>
      <c r="L125" s="61"/>
      <c r="M125" s="468"/>
      <c r="N125" s="468"/>
      <c r="O125" s="468"/>
      <c r="P125" s="468"/>
      <c r="Q125" s="468"/>
      <c r="R125" s="61"/>
      <c r="S125" s="468"/>
      <c r="T125" s="94">
        <f t="shared" ref="T125:T134" si="82">F125+J125</f>
        <v>0</v>
      </c>
      <c r="U125" s="577">
        <v>0</v>
      </c>
      <c r="V125" s="592"/>
    </row>
    <row r="126" spans="1:22" s="588" customFormat="1" hidden="1" x14ac:dyDescent="0.2">
      <c r="A126" s="70" t="s">
        <v>182</v>
      </c>
      <c r="B126" s="589">
        <f t="shared" si="80"/>
        <v>0</v>
      </c>
      <c r="C126" s="590"/>
      <c r="D126" s="62"/>
      <c r="E126" s="62"/>
      <c r="F126" s="63"/>
      <c r="G126" s="585"/>
      <c r="H126" s="591"/>
      <c r="I126" s="586"/>
      <c r="J126" s="61">
        <f t="shared" si="81"/>
        <v>0</v>
      </c>
      <c r="K126" s="587">
        <v>0</v>
      </c>
      <c r="L126" s="550"/>
      <c r="M126" s="550"/>
      <c r="N126" s="550"/>
      <c r="O126" s="550"/>
      <c r="P126" s="550"/>
      <c r="Q126" s="550"/>
      <c r="R126" s="550"/>
      <c r="S126" s="550"/>
      <c r="T126" s="94">
        <f t="shared" si="82"/>
        <v>0</v>
      </c>
      <c r="U126" s="577">
        <v>0</v>
      </c>
      <c r="V126" s="592"/>
    </row>
    <row r="127" spans="1:22" s="588" customFormat="1" hidden="1" x14ac:dyDescent="0.2">
      <c r="A127" s="70" t="s">
        <v>183</v>
      </c>
      <c r="B127" s="589">
        <f t="shared" si="80"/>
        <v>0</v>
      </c>
      <c r="C127" s="590"/>
      <c r="D127" s="62"/>
      <c r="E127" s="62"/>
      <c r="F127" s="63"/>
      <c r="G127" s="585"/>
      <c r="H127" s="591"/>
      <c r="I127" s="586"/>
      <c r="J127" s="61">
        <f t="shared" si="81"/>
        <v>0</v>
      </c>
      <c r="K127" s="587">
        <v>0</v>
      </c>
      <c r="L127" s="550"/>
      <c r="M127" s="550"/>
      <c r="N127" s="550"/>
      <c r="O127" s="550"/>
      <c r="P127" s="550"/>
      <c r="Q127" s="550"/>
      <c r="R127" s="550"/>
      <c r="S127" s="550"/>
      <c r="T127" s="94">
        <f t="shared" si="82"/>
        <v>0</v>
      </c>
      <c r="U127" s="577">
        <v>0</v>
      </c>
      <c r="V127" s="592"/>
    </row>
    <row r="128" spans="1:22" s="588" customFormat="1" x14ac:dyDescent="0.2">
      <c r="A128" s="70" t="s">
        <v>184</v>
      </c>
      <c r="B128" s="589">
        <f t="shared" si="80"/>
        <v>1</v>
      </c>
      <c r="C128" s="590">
        <v>1</v>
      </c>
      <c r="D128" s="62"/>
      <c r="E128" s="62"/>
      <c r="F128" s="63">
        <v>1</v>
      </c>
      <c r="G128" s="586">
        <f t="shared" si="53"/>
        <v>1</v>
      </c>
      <c r="H128" s="591">
        <v>1</v>
      </c>
      <c r="I128" s="586">
        <f t="shared" si="54"/>
        <v>1</v>
      </c>
      <c r="J128" s="61">
        <f t="shared" si="81"/>
        <v>0</v>
      </c>
      <c r="K128" s="587">
        <v>0</v>
      </c>
      <c r="L128" s="550"/>
      <c r="M128" s="550"/>
      <c r="N128" s="550"/>
      <c r="O128" s="550"/>
      <c r="P128" s="550"/>
      <c r="Q128" s="550"/>
      <c r="R128" s="550"/>
      <c r="S128" s="550"/>
      <c r="T128" s="94">
        <f t="shared" si="82"/>
        <v>1</v>
      </c>
      <c r="U128" s="613">
        <f t="shared" si="51"/>
        <v>1</v>
      </c>
      <c r="V128" s="592"/>
    </row>
    <row r="129" spans="1:22" s="588" customFormat="1" ht="22.5" hidden="1" x14ac:dyDescent="0.2">
      <c r="A129" s="70" t="s">
        <v>185</v>
      </c>
      <c r="B129" s="589">
        <f t="shared" si="80"/>
        <v>0</v>
      </c>
      <c r="C129" s="590"/>
      <c r="D129" s="62"/>
      <c r="E129" s="62"/>
      <c r="F129" s="63"/>
      <c r="G129" s="585"/>
      <c r="H129" s="591"/>
      <c r="I129" s="586"/>
      <c r="J129" s="61">
        <f t="shared" si="81"/>
        <v>0</v>
      </c>
      <c r="K129" s="587">
        <v>0</v>
      </c>
      <c r="L129" s="550"/>
      <c r="M129" s="550"/>
      <c r="N129" s="550"/>
      <c r="O129" s="550"/>
      <c r="P129" s="550"/>
      <c r="Q129" s="550"/>
      <c r="R129" s="550"/>
      <c r="S129" s="550"/>
      <c r="T129" s="94">
        <f t="shared" si="82"/>
        <v>0</v>
      </c>
      <c r="U129" s="577">
        <v>0</v>
      </c>
      <c r="V129" s="592"/>
    </row>
    <row r="130" spans="1:22" s="588" customFormat="1" hidden="1" x14ac:dyDescent="0.2">
      <c r="A130" s="99" t="s">
        <v>186</v>
      </c>
      <c r="B130" s="589">
        <f t="shared" si="80"/>
        <v>0</v>
      </c>
      <c r="C130" s="590"/>
      <c r="D130" s="62"/>
      <c r="E130" s="62"/>
      <c r="F130" s="63"/>
      <c r="G130" s="585"/>
      <c r="H130" s="591"/>
      <c r="I130" s="586"/>
      <c r="J130" s="61">
        <f t="shared" si="81"/>
        <v>0</v>
      </c>
      <c r="K130" s="587">
        <v>0</v>
      </c>
      <c r="L130" s="550"/>
      <c r="M130" s="550"/>
      <c r="N130" s="550"/>
      <c r="O130" s="550"/>
      <c r="P130" s="550"/>
      <c r="Q130" s="550"/>
      <c r="R130" s="550"/>
      <c r="S130" s="550"/>
      <c r="T130" s="94">
        <f t="shared" si="82"/>
        <v>0</v>
      </c>
      <c r="U130" s="577">
        <v>0</v>
      </c>
      <c r="V130" s="592"/>
    </row>
    <row r="131" spans="1:22" s="588" customFormat="1" x14ac:dyDescent="0.2">
      <c r="A131" s="100" t="s">
        <v>187</v>
      </c>
      <c r="B131" s="589">
        <f t="shared" si="80"/>
        <v>1</v>
      </c>
      <c r="C131" s="590">
        <v>1</v>
      </c>
      <c r="D131" s="62"/>
      <c r="E131" s="62"/>
      <c r="F131" s="63">
        <v>1</v>
      </c>
      <c r="G131" s="586">
        <f t="shared" si="53"/>
        <v>1</v>
      </c>
      <c r="H131" s="591">
        <v>1</v>
      </c>
      <c r="I131" s="586">
        <f t="shared" si="54"/>
        <v>1</v>
      </c>
      <c r="J131" s="61">
        <f t="shared" si="81"/>
        <v>0</v>
      </c>
      <c r="K131" s="587">
        <v>0</v>
      </c>
      <c r="L131" s="550"/>
      <c r="M131" s="550"/>
      <c r="N131" s="550"/>
      <c r="O131" s="550"/>
      <c r="P131" s="550"/>
      <c r="Q131" s="550"/>
      <c r="R131" s="550"/>
      <c r="S131" s="550"/>
      <c r="T131" s="94">
        <f t="shared" si="82"/>
        <v>1</v>
      </c>
      <c r="U131" s="613">
        <f t="shared" si="51"/>
        <v>1</v>
      </c>
      <c r="V131" s="592"/>
    </row>
    <row r="132" spans="1:22" s="588" customFormat="1" ht="33.75" hidden="1" x14ac:dyDescent="0.2">
      <c r="A132" s="101" t="s">
        <v>188</v>
      </c>
      <c r="B132" s="589">
        <f t="shared" si="80"/>
        <v>0</v>
      </c>
      <c r="C132" s="590"/>
      <c r="D132" s="62"/>
      <c r="E132" s="62"/>
      <c r="F132" s="63"/>
      <c r="G132" s="585"/>
      <c r="H132" s="591"/>
      <c r="I132" s="586"/>
      <c r="J132" s="61">
        <f t="shared" si="81"/>
        <v>0</v>
      </c>
      <c r="K132" s="587">
        <v>0</v>
      </c>
      <c r="L132" s="550"/>
      <c r="M132" s="550"/>
      <c r="N132" s="550"/>
      <c r="O132" s="550"/>
      <c r="P132" s="550"/>
      <c r="Q132" s="550"/>
      <c r="R132" s="550"/>
      <c r="S132" s="550"/>
      <c r="T132" s="94">
        <f t="shared" si="82"/>
        <v>0</v>
      </c>
      <c r="U132" s="577">
        <v>0</v>
      </c>
      <c r="V132" s="592"/>
    </row>
    <row r="133" spans="1:22" s="588" customFormat="1" hidden="1" x14ac:dyDescent="0.2">
      <c r="A133" s="70" t="s">
        <v>189</v>
      </c>
      <c r="B133" s="589">
        <f t="shared" si="80"/>
        <v>0</v>
      </c>
      <c r="C133" s="590"/>
      <c r="D133" s="62"/>
      <c r="E133" s="62"/>
      <c r="F133" s="63"/>
      <c r="G133" s="585"/>
      <c r="H133" s="591"/>
      <c r="I133" s="586"/>
      <c r="J133" s="61">
        <f t="shared" si="81"/>
        <v>0</v>
      </c>
      <c r="K133" s="587">
        <v>0</v>
      </c>
      <c r="L133" s="550"/>
      <c r="M133" s="550"/>
      <c r="N133" s="550"/>
      <c r="O133" s="550"/>
      <c r="P133" s="550"/>
      <c r="Q133" s="550"/>
      <c r="R133" s="550"/>
      <c r="S133" s="550"/>
      <c r="T133" s="94">
        <f t="shared" si="82"/>
        <v>0</v>
      </c>
      <c r="U133" s="577">
        <v>0</v>
      </c>
      <c r="V133" s="592"/>
    </row>
    <row r="134" spans="1:22" s="588" customFormat="1" ht="10.5" customHeight="1" x14ac:dyDescent="0.2">
      <c r="A134" s="70" t="s">
        <v>160</v>
      </c>
      <c r="B134" s="589">
        <f t="shared" si="80"/>
        <v>1</v>
      </c>
      <c r="C134" s="590">
        <v>1</v>
      </c>
      <c r="D134" s="62"/>
      <c r="E134" s="62"/>
      <c r="F134" s="63">
        <v>1</v>
      </c>
      <c r="G134" s="586">
        <f t="shared" si="53"/>
        <v>1</v>
      </c>
      <c r="H134" s="591">
        <v>1</v>
      </c>
      <c r="I134" s="586">
        <f t="shared" si="54"/>
        <v>1</v>
      </c>
      <c r="J134" s="61">
        <f t="shared" si="81"/>
        <v>0</v>
      </c>
      <c r="K134" s="587">
        <v>0</v>
      </c>
      <c r="L134" s="550"/>
      <c r="M134" s="550"/>
      <c r="N134" s="550"/>
      <c r="O134" s="550"/>
      <c r="P134" s="550"/>
      <c r="Q134" s="550"/>
      <c r="R134" s="550"/>
      <c r="S134" s="550"/>
      <c r="T134" s="94">
        <f t="shared" si="82"/>
        <v>1</v>
      </c>
      <c r="U134" s="613">
        <f t="shared" si="51"/>
        <v>1</v>
      </c>
      <c r="V134" s="592"/>
    </row>
    <row r="135" spans="1:22" s="588" customFormat="1" ht="13.5" x14ac:dyDescent="0.2">
      <c r="A135" s="71" t="s">
        <v>190</v>
      </c>
      <c r="B135" s="37">
        <f>SUM(B136:B136)</f>
        <v>6</v>
      </c>
      <c r="C135" s="37">
        <f>SUM(C136:C136)</f>
        <v>6</v>
      </c>
      <c r="D135" s="37">
        <f t="shared" ref="D135" si="83">SUM(D136:D136)</f>
        <v>0</v>
      </c>
      <c r="E135" s="37">
        <f>E136</f>
        <v>0</v>
      </c>
      <c r="F135" s="37">
        <f>SUM(F136:F136)</f>
        <v>3</v>
      </c>
      <c r="G135" s="585">
        <f t="shared" si="53"/>
        <v>0.5</v>
      </c>
      <c r="H135" s="37">
        <f>SUM(H136:H136)</f>
        <v>3</v>
      </c>
      <c r="I135" s="586">
        <f t="shared" si="54"/>
        <v>1</v>
      </c>
      <c r="J135" s="37">
        <f>SUM(J136:J136)</f>
        <v>3</v>
      </c>
      <c r="K135" s="587">
        <f t="shared" si="50"/>
        <v>0.5</v>
      </c>
      <c r="L135" s="37">
        <f t="shared" ref="L135:V135" si="84">SUM(L136:L136)</f>
        <v>2</v>
      </c>
      <c r="M135" s="37">
        <f t="shared" si="84"/>
        <v>0</v>
      </c>
      <c r="N135" s="37">
        <f t="shared" si="84"/>
        <v>0</v>
      </c>
      <c r="O135" s="37">
        <f t="shared" si="84"/>
        <v>0</v>
      </c>
      <c r="P135" s="37">
        <f t="shared" si="84"/>
        <v>0</v>
      </c>
      <c r="Q135" s="37">
        <f t="shared" si="84"/>
        <v>0</v>
      </c>
      <c r="R135" s="37">
        <f t="shared" si="84"/>
        <v>0</v>
      </c>
      <c r="S135" s="37">
        <f t="shared" si="84"/>
        <v>1</v>
      </c>
      <c r="T135" s="37">
        <f t="shared" si="84"/>
        <v>6</v>
      </c>
      <c r="U135" s="613">
        <f t="shared" si="51"/>
        <v>1</v>
      </c>
      <c r="V135" s="37">
        <f t="shared" si="84"/>
        <v>0</v>
      </c>
    </row>
    <row r="136" spans="1:22" s="588" customFormat="1" x14ac:dyDescent="0.2">
      <c r="A136" s="70" t="s">
        <v>192</v>
      </c>
      <c r="B136" s="589">
        <f t="shared" ref="B136" si="85">C136+E136</f>
        <v>6</v>
      </c>
      <c r="C136" s="590">
        <v>6</v>
      </c>
      <c r="D136" s="62"/>
      <c r="E136" s="62"/>
      <c r="F136" s="63">
        <v>3</v>
      </c>
      <c r="G136" s="585">
        <f t="shared" si="53"/>
        <v>0.5</v>
      </c>
      <c r="H136" s="591">
        <v>3</v>
      </c>
      <c r="I136" s="586">
        <f t="shared" si="54"/>
        <v>1</v>
      </c>
      <c r="J136" s="61">
        <f>SUM(L136:S136)</f>
        <v>3</v>
      </c>
      <c r="K136" s="587">
        <f t="shared" si="50"/>
        <v>0.5</v>
      </c>
      <c r="L136" s="550">
        <v>2</v>
      </c>
      <c r="M136" s="550"/>
      <c r="N136" s="550"/>
      <c r="O136" s="550"/>
      <c r="P136" s="550"/>
      <c r="Q136" s="550"/>
      <c r="R136" s="550"/>
      <c r="S136" s="550">
        <v>1</v>
      </c>
      <c r="T136" s="94">
        <f>F136+J136</f>
        <v>6</v>
      </c>
      <c r="U136" s="613">
        <f t="shared" si="51"/>
        <v>1</v>
      </c>
      <c r="V136" s="592"/>
    </row>
    <row r="137" spans="1:22" s="588" customFormat="1" ht="13.5" x14ac:dyDescent="0.2">
      <c r="A137" s="510" t="s">
        <v>195</v>
      </c>
      <c r="B137" s="602">
        <f>SUM(B138:B150)</f>
        <v>6</v>
      </c>
      <c r="C137" s="602">
        <f>SUM(C138:C150)</f>
        <v>6</v>
      </c>
      <c r="D137" s="602">
        <f t="shared" ref="D137:V137" si="86">SUM(D138:D150)</f>
        <v>0</v>
      </c>
      <c r="E137" s="602">
        <f t="shared" si="86"/>
        <v>0</v>
      </c>
      <c r="F137" s="602">
        <f t="shared" si="86"/>
        <v>5</v>
      </c>
      <c r="G137" s="585">
        <f t="shared" si="53"/>
        <v>0.83333333333333337</v>
      </c>
      <c r="H137" s="602">
        <f t="shared" si="86"/>
        <v>5</v>
      </c>
      <c r="I137" s="586">
        <f t="shared" si="54"/>
        <v>1</v>
      </c>
      <c r="J137" s="602">
        <f t="shared" si="86"/>
        <v>1</v>
      </c>
      <c r="K137" s="587">
        <f t="shared" si="50"/>
        <v>0.16666666666666666</v>
      </c>
      <c r="L137" s="602">
        <f t="shared" si="86"/>
        <v>1</v>
      </c>
      <c r="M137" s="602">
        <f t="shared" si="86"/>
        <v>0</v>
      </c>
      <c r="N137" s="602">
        <f t="shared" si="86"/>
        <v>0</v>
      </c>
      <c r="O137" s="602">
        <f t="shared" si="86"/>
        <v>0</v>
      </c>
      <c r="P137" s="602">
        <f t="shared" si="86"/>
        <v>0</v>
      </c>
      <c r="Q137" s="602">
        <f t="shared" si="86"/>
        <v>0</v>
      </c>
      <c r="R137" s="602">
        <f t="shared" si="86"/>
        <v>0</v>
      </c>
      <c r="S137" s="602">
        <f t="shared" si="86"/>
        <v>0</v>
      </c>
      <c r="T137" s="602">
        <f t="shared" si="86"/>
        <v>6</v>
      </c>
      <c r="U137" s="613">
        <f t="shared" si="51"/>
        <v>1</v>
      </c>
      <c r="V137" s="602">
        <f t="shared" si="86"/>
        <v>0</v>
      </c>
    </row>
    <row r="138" spans="1:22" s="588" customFormat="1" x14ac:dyDescent="0.2">
      <c r="A138" s="603" t="s">
        <v>107</v>
      </c>
      <c r="B138" s="589">
        <f t="shared" ref="B138:B150" si="87">C138+E138</f>
        <v>1</v>
      </c>
      <c r="C138" s="590">
        <v>1</v>
      </c>
      <c r="D138" s="596"/>
      <c r="E138" s="596"/>
      <c r="F138" s="596">
        <v>1</v>
      </c>
      <c r="G138" s="586">
        <f t="shared" si="53"/>
        <v>1</v>
      </c>
      <c r="H138" s="591">
        <v>1</v>
      </c>
      <c r="I138" s="586">
        <f t="shared" si="54"/>
        <v>1</v>
      </c>
      <c r="J138" s="61">
        <f t="shared" ref="J138:J150" si="88">SUM(L138:S138)</f>
        <v>0</v>
      </c>
      <c r="K138" s="587">
        <v>0</v>
      </c>
      <c r="L138" s="596"/>
      <c r="M138" s="596"/>
      <c r="N138" s="596"/>
      <c r="O138" s="596"/>
      <c r="P138" s="596"/>
      <c r="Q138" s="596"/>
      <c r="R138" s="596"/>
      <c r="S138" s="596"/>
      <c r="T138" s="94">
        <f t="shared" ref="T138:T150" si="89">F138+J138</f>
        <v>1</v>
      </c>
      <c r="U138" s="613">
        <f t="shared" si="51"/>
        <v>1</v>
      </c>
      <c r="V138" s="592"/>
    </row>
    <row r="139" spans="1:22" s="588" customFormat="1" ht="22.5" hidden="1" x14ac:dyDescent="0.2">
      <c r="A139" s="103" t="s">
        <v>196</v>
      </c>
      <c r="B139" s="589">
        <f t="shared" si="87"/>
        <v>0</v>
      </c>
      <c r="C139" s="590"/>
      <c r="D139" s="596"/>
      <c r="E139" s="596"/>
      <c r="F139" s="596"/>
      <c r="G139" s="585"/>
      <c r="H139" s="591"/>
      <c r="I139" s="586"/>
      <c r="J139" s="61">
        <f t="shared" si="88"/>
        <v>0</v>
      </c>
      <c r="K139" s="587">
        <v>0</v>
      </c>
      <c r="L139" s="596"/>
      <c r="M139" s="596"/>
      <c r="N139" s="596"/>
      <c r="O139" s="596"/>
      <c r="P139" s="596"/>
      <c r="Q139" s="596"/>
      <c r="R139" s="596"/>
      <c r="S139" s="596"/>
      <c r="T139" s="94">
        <f t="shared" si="89"/>
        <v>0</v>
      </c>
      <c r="U139" s="577">
        <v>0</v>
      </c>
      <c r="V139" s="592"/>
    </row>
    <row r="140" spans="1:22" s="588" customFormat="1" hidden="1" x14ac:dyDescent="0.2">
      <c r="A140" s="103" t="s">
        <v>197</v>
      </c>
      <c r="B140" s="589">
        <f t="shared" si="87"/>
        <v>0</v>
      </c>
      <c r="C140" s="590"/>
      <c r="D140" s="596"/>
      <c r="E140" s="596"/>
      <c r="F140" s="596"/>
      <c r="G140" s="585"/>
      <c r="H140" s="591"/>
      <c r="I140" s="586"/>
      <c r="J140" s="61">
        <f t="shared" si="88"/>
        <v>0</v>
      </c>
      <c r="K140" s="587">
        <v>0</v>
      </c>
      <c r="L140" s="596"/>
      <c r="M140" s="596"/>
      <c r="N140" s="596"/>
      <c r="O140" s="596"/>
      <c r="P140" s="596"/>
      <c r="Q140" s="596"/>
      <c r="R140" s="596"/>
      <c r="S140" s="596"/>
      <c r="T140" s="94">
        <f t="shared" si="89"/>
        <v>0</v>
      </c>
      <c r="U140" s="577">
        <v>0</v>
      </c>
      <c r="V140" s="592"/>
    </row>
    <row r="141" spans="1:22" s="588" customFormat="1" ht="22.5" x14ac:dyDescent="0.2">
      <c r="A141" s="103" t="s">
        <v>198</v>
      </c>
      <c r="B141" s="589">
        <f t="shared" si="87"/>
        <v>1</v>
      </c>
      <c r="C141" s="590">
        <v>1</v>
      </c>
      <c r="D141" s="596"/>
      <c r="E141" s="596"/>
      <c r="F141" s="596">
        <v>1</v>
      </c>
      <c r="G141" s="586">
        <f t="shared" ref="G141:G167" si="90">F141/B141</f>
        <v>1</v>
      </c>
      <c r="H141" s="591">
        <v>1</v>
      </c>
      <c r="I141" s="586">
        <f t="shared" ref="I141:I142" si="91">H141/F141</f>
        <v>1</v>
      </c>
      <c r="J141" s="61">
        <f t="shared" si="88"/>
        <v>0</v>
      </c>
      <c r="K141" s="587">
        <v>0</v>
      </c>
      <c r="L141" s="596"/>
      <c r="M141" s="596"/>
      <c r="N141" s="596"/>
      <c r="O141" s="596"/>
      <c r="P141" s="596"/>
      <c r="Q141" s="596"/>
      <c r="R141" s="596"/>
      <c r="S141" s="596"/>
      <c r="T141" s="94">
        <f t="shared" si="89"/>
        <v>1</v>
      </c>
      <c r="U141" s="613">
        <f t="shared" ref="U141:U168" si="92">T141/B141</f>
        <v>1</v>
      </c>
      <c r="V141" s="592"/>
    </row>
    <row r="142" spans="1:22" s="588" customFormat="1" ht="22.5" x14ac:dyDescent="0.2">
      <c r="A142" s="103" t="s">
        <v>157</v>
      </c>
      <c r="B142" s="589">
        <f t="shared" si="87"/>
        <v>1</v>
      </c>
      <c r="C142" s="590">
        <v>1</v>
      </c>
      <c r="D142" s="596"/>
      <c r="E142" s="596"/>
      <c r="F142" s="596">
        <v>1</v>
      </c>
      <c r="G142" s="586">
        <f t="shared" si="90"/>
        <v>1</v>
      </c>
      <c r="H142" s="591">
        <v>1</v>
      </c>
      <c r="I142" s="586">
        <f t="shared" si="91"/>
        <v>1</v>
      </c>
      <c r="J142" s="61">
        <f t="shared" si="88"/>
        <v>0</v>
      </c>
      <c r="K142" s="587">
        <v>0</v>
      </c>
      <c r="L142" s="596"/>
      <c r="M142" s="596"/>
      <c r="N142" s="596"/>
      <c r="O142" s="596"/>
      <c r="P142" s="596"/>
      <c r="Q142" s="596"/>
      <c r="R142" s="596"/>
      <c r="S142" s="596"/>
      <c r="T142" s="94">
        <f t="shared" si="89"/>
        <v>1</v>
      </c>
      <c r="U142" s="613">
        <f t="shared" si="92"/>
        <v>1</v>
      </c>
      <c r="V142" s="592"/>
    </row>
    <row r="143" spans="1:22" s="588" customFormat="1" hidden="1" x14ac:dyDescent="0.2">
      <c r="A143" s="64" t="s">
        <v>184</v>
      </c>
      <c r="B143" s="589">
        <f t="shared" si="87"/>
        <v>0</v>
      </c>
      <c r="C143" s="590"/>
      <c r="D143" s="596"/>
      <c r="E143" s="596"/>
      <c r="F143" s="596"/>
      <c r="G143" s="585"/>
      <c r="H143" s="591"/>
      <c r="I143" s="586"/>
      <c r="J143" s="61">
        <f t="shared" si="88"/>
        <v>0</v>
      </c>
      <c r="K143" s="587">
        <v>0</v>
      </c>
      <c r="L143" s="596"/>
      <c r="M143" s="596"/>
      <c r="N143" s="596"/>
      <c r="O143" s="596"/>
      <c r="P143" s="596"/>
      <c r="Q143" s="596"/>
      <c r="R143" s="596"/>
      <c r="S143" s="596"/>
      <c r="T143" s="94">
        <f t="shared" si="89"/>
        <v>0</v>
      </c>
      <c r="U143" s="577">
        <v>0</v>
      </c>
      <c r="V143" s="592"/>
    </row>
    <row r="144" spans="1:22" s="588" customFormat="1" ht="22.5" hidden="1" x14ac:dyDescent="0.2">
      <c r="A144" s="103" t="s">
        <v>199</v>
      </c>
      <c r="B144" s="589">
        <f t="shared" si="87"/>
        <v>0</v>
      </c>
      <c r="C144" s="590"/>
      <c r="D144" s="596"/>
      <c r="E144" s="596"/>
      <c r="F144" s="596"/>
      <c r="G144" s="585"/>
      <c r="H144" s="591"/>
      <c r="I144" s="586"/>
      <c r="J144" s="61">
        <f t="shared" si="88"/>
        <v>0</v>
      </c>
      <c r="K144" s="587">
        <v>0</v>
      </c>
      <c r="L144" s="596"/>
      <c r="M144" s="596"/>
      <c r="N144" s="596"/>
      <c r="O144" s="596"/>
      <c r="P144" s="596"/>
      <c r="Q144" s="596"/>
      <c r="R144" s="596"/>
      <c r="S144" s="596"/>
      <c r="T144" s="94">
        <f t="shared" si="89"/>
        <v>0</v>
      </c>
      <c r="U144" s="577">
        <v>0</v>
      </c>
      <c r="V144" s="592"/>
    </row>
    <row r="145" spans="1:22" s="588" customFormat="1" ht="33.75" x14ac:dyDescent="0.2">
      <c r="A145" s="103" t="s">
        <v>200</v>
      </c>
      <c r="B145" s="589">
        <f t="shared" si="87"/>
        <v>1</v>
      </c>
      <c r="C145" s="590">
        <v>1</v>
      </c>
      <c r="D145" s="596"/>
      <c r="E145" s="596"/>
      <c r="F145" s="596">
        <v>1</v>
      </c>
      <c r="G145" s="585"/>
      <c r="H145" s="591">
        <v>1</v>
      </c>
      <c r="I145" s="586">
        <f t="shared" ref="I145:I162" si="93">H145/F145</f>
        <v>1</v>
      </c>
      <c r="J145" s="61">
        <f t="shared" si="88"/>
        <v>0</v>
      </c>
      <c r="K145" s="587">
        <v>0</v>
      </c>
      <c r="L145" s="596"/>
      <c r="M145" s="596"/>
      <c r="N145" s="596"/>
      <c r="O145" s="596"/>
      <c r="P145" s="596"/>
      <c r="Q145" s="596"/>
      <c r="R145" s="596"/>
      <c r="S145" s="596"/>
      <c r="T145" s="94">
        <f t="shared" si="89"/>
        <v>1</v>
      </c>
      <c r="U145" s="613">
        <f t="shared" si="92"/>
        <v>1</v>
      </c>
      <c r="V145" s="592"/>
    </row>
    <row r="146" spans="1:22" s="588" customFormat="1" ht="22.5" hidden="1" x14ac:dyDescent="0.2">
      <c r="A146" s="103" t="s">
        <v>201</v>
      </c>
      <c r="B146" s="589">
        <f t="shared" si="87"/>
        <v>0</v>
      </c>
      <c r="C146" s="590"/>
      <c r="D146" s="596"/>
      <c r="E146" s="596"/>
      <c r="F146" s="596"/>
      <c r="G146" s="585"/>
      <c r="H146" s="591"/>
      <c r="I146" s="586"/>
      <c r="J146" s="61">
        <f t="shared" si="88"/>
        <v>0</v>
      </c>
      <c r="K146" s="587">
        <v>0</v>
      </c>
      <c r="L146" s="596"/>
      <c r="M146" s="596"/>
      <c r="N146" s="596"/>
      <c r="O146" s="596"/>
      <c r="P146" s="596"/>
      <c r="Q146" s="596"/>
      <c r="R146" s="596"/>
      <c r="S146" s="596"/>
      <c r="T146" s="94">
        <f t="shared" si="89"/>
        <v>0</v>
      </c>
      <c r="U146" s="577">
        <v>0</v>
      </c>
      <c r="V146" s="592"/>
    </row>
    <row r="147" spans="1:22" s="588" customFormat="1" ht="22.5" hidden="1" x14ac:dyDescent="0.2">
      <c r="A147" s="103" t="s">
        <v>202</v>
      </c>
      <c r="B147" s="589">
        <f t="shared" si="87"/>
        <v>0</v>
      </c>
      <c r="C147" s="590"/>
      <c r="D147" s="596"/>
      <c r="E147" s="596"/>
      <c r="F147" s="596"/>
      <c r="G147" s="585"/>
      <c r="H147" s="591"/>
      <c r="I147" s="586"/>
      <c r="J147" s="61">
        <f t="shared" si="88"/>
        <v>0</v>
      </c>
      <c r="K147" s="587">
        <v>0</v>
      </c>
      <c r="L147" s="596"/>
      <c r="M147" s="596"/>
      <c r="N147" s="596"/>
      <c r="O147" s="596"/>
      <c r="P147" s="596"/>
      <c r="Q147" s="596"/>
      <c r="R147" s="596"/>
      <c r="S147" s="596"/>
      <c r="T147" s="94">
        <f t="shared" si="89"/>
        <v>0</v>
      </c>
      <c r="U147" s="577">
        <v>0</v>
      </c>
      <c r="V147" s="592"/>
    </row>
    <row r="148" spans="1:22" s="588" customFormat="1" hidden="1" x14ac:dyDescent="0.2">
      <c r="A148" s="103" t="s">
        <v>177</v>
      </c>
      <c r="B148" s="589">
        <f t="shared" si="87"/>
        <v>0</v>
      </c>
      <c r="C148" s="590"/>
      <c r="D148" s="596"/>
      <c r="E148" s="596"/>
      <c r="F148" s="596"/>
      <c r="G148" s="585"/>
      <c r="H148" s="591"/>
      <c r="I148" s="586"/>
      <c r="J148" s="61">
        <f t="shared" si="88"/>
        <v>0</v>
      </c>
      <c r="K148" s="587">
        <v>0</v>
      </c>
      <c r="L148" s="596"/>
      <c r="M148" s="596"/>
      <c r="N148" s="596"/>
      <c r="O148" s="596"/>
      <c r="P148" s="596"/>
      <c r="Q148" s="596"/>
      <c r="R148" s="596"/>
      <c r="S148" s="596"/>
      <c r="T148" s="94">
        <f t="shared" si="89"/>
        <v>0</v>
      </c>
      <c r="U148" s="577">
        <v>0</v>
      </c>
      <c r="V148" s="592"/>
    </row>
    <row r="149" spans="1:22" s="588" customFormat="1" ht="45" hidden="1" x14ac:dyDescent="0.2">
      <c r="A149" s="103" t="s">
        <v>203</v>
      </c>
      <c r="B149" s="589">
        <f t="shared" si="87"/>
        <v>0</v>
      </c>
      <c r="C149" s="590"/>
      <c r="D149" s="596"/>
      <c r="E149" s="596"/>
      <c r="F149" s="596"/>
      <c r="G149" s="585"/>
      <c r="H149" s="591"/>
      <c r="I149" s="586"/>
      <c r="J149" s="61">
        <f t="shared" si="88"/>
        <v>0</v>
      </c>
      <c r="K149" s="587">
        <v>0</v>
      </c>
      <c r="L149" s="596"/>
      <c r="M149" s="596"/>
      <c r="N149" s="596"/>
      <c r="O149" s="596"/>
      <c r="P149" s="596"/>
      <c r="Q149" s="596"/>
      <c r="R149" s="596"/>
      <c r="S149" s="596"/>
      <c r="T149" s="94">
        <f t="shared" si="89"/>
        <v>0</v>
      </c>
      <c r="U149" s="577">
        <v>0</v>
      </c>
      <c r="V149" s="592"/>
    </row>
    <row r="150" spans="1:22" s="588" customFormat="1" ht="22.5" x14ac:dyDescent="0.2">
      <c r="A150" s="104" t="s">
        <v>123</v>
      </c>
      <c r="B150" s="589">
        <f t="shared" si="87"/>
        <v>2</v>
      </c>
      <c r="C150" s="590">
        <v>2</v>
      </c>
      <c r="D150" s="596"/>
      <c r="E150" s="596"/>
      <c r="F150" s="596">
        <v>1</v>
      </c>
      <c r="G150" s="585">
        <f t="shared" si="90"/>
        <v>0.5</v>
      </c>
      <c r="H150" s="591">
        <v>1</v>
      </c>
      <c r="I150" s="586">
        <f t="shared" ref="I150:I151" si="94">H150/F150</f>
        <v>1</v>
      </c>
      <c r="J150" s="61">
        <f t="shared" si="88"/>
        <v>1</v>
      </c>
      <c r="K150" s="587">
        <f t="shared" ref="K150:K164" si="95">J150/B150</f>
        <v>0.5</v>
      </c>
      <c r="L150" s="596">
        <v>1</v>
      </c>
      <c r="M150" s="596"/>
      <c r="N150" s="596"/>
      <c r="O150" s="596"/>
      <c r="P150" s="596"/>
      <c r="Q150" s="596"/>
      <c r="R150" s="596"/>
      <c r="S150" s="596"/>
      <c r="T150" s="94">
        <f t="shared" si="89"/>
        <v>2</v>
      </c>
      <c r="U150" s="613">
        <f t="shared" si="92"/>
        <v>1</v>
      </c>
      <c r="V150" s="592"/>
    </row>
    <row r="151" spans="1:22" s="588" customFormat="1" ht="13.5" x14ac:dyDescent="0.2">
      <c r="A151" s="510" t="s">
        <v>204</v>
      </c>
      <c r="B151" s="595">
        <f>SUM(B152:B159)</f>
        <v>6</v>
      </c>
      <c r="C151" s="595">
        <f>SUM(C152:C159)</f>
        <v>6</v>
      </c>
      <c r="D151" s="595">
        <f t="shared" ref="D151:V151" si="96">SUM(D152:D159)</f>
        <v>0</v>
      </c>
      <c r="E151" s="595">
        <f t="shared" si="96"/>
        <v>0</v>
      </c>
      <c r="F151" s="595">
        <f t="shared" si="96"/>
        <v>4</v>
      </c>
      <c r="G151" s="585">
        <f t="shared" si="90"/>
        <v>0.66666666666666663</v>
      </c>
      <c r="H151" s="595">
        <f t="shared" si="96"/>
        <v>4</v>
      </c>
      <c r="I151" s="586">
        <f t="shared" si="94"/>
        <v>1</v>
      </c>
      <c r="J151" s="595">
        <f t="shared" si="96"/>
        <v>2</v>
      </c>
      <c r="K151" s="587">
        <f t="shared" si="95"/>
        <v>0.33333333333333331</v>
      </c>
      <c r="L151" s="595">
        <f t="shared" si="96"/>
        <v>0</v>
      </c>
      <c r="M151" s="595">
        <f t="shared" si="96"/>
        <v>0</v>
      </c>
      <c r="N151" s="595">
        <f t="shared" si="96"/>
        <v>0</v>
      </c>
      <c r="O151" s="595">
        <f t="shared" si="96"/>
        <v>0</v>
      </c>
      <c r="P151" s="595">
        <f t="shared" si="96"/>
        <v>0</v>
      </c>
      <c r="Q151" s="595">
        <f t="shared" si="96"/>
        <v>2</v>
      </c>
      <c r="R151" s="595">
        <f t="shared" si="96"/>
        <v>0</v>
      </c>
      <c r="S151" s="595">
        <f t="shared" si="96"/>
        <v>0</v>
      </c>
      <c r="T151" s="595">
        <f t="shared" si="96"/>
        <v>6</v>
      </c>
      <c r="U151" s="613">
        <f t="shared" si="92"/>
        <v>1</v>
      </c>
      <c r="V151" s="595">
        <f t="shared" si="96"/>
        <v>0</v>
      </c>
    </row>
    <row r="152" spans="1:22" s="588" customFormat="1" hidden="1" x14ac:dyDescent="0.2">
      <c r="A152" s="100" t="s">
        <v>107</v>
      </c>
      <c r="B152" s="589">
        <f t="shared" ref="B152:B159" si="97">C152+E152</f>
        <v>0</v>
      </c>
      <c r="C152" s="590"/>
      <c r="D152" s="596"/>
      <c r="E152" s="596"/>
      <c r="F152" s="596"/>
      <c r="G152" s="585"/>
      <c r="H152" s="591"/>
      <c r="I152" s="586"/>
      <c r="J152" s="61">
        <f t="shared" ref="J152:J159" si="98">SUM(L152:S152)</f>
        <v>0</v>
      </c>
      <c r="K152" s="587">
        <v>0</v>
      </c>
      <c r="L152" s="596"/>
      <c r="M152" s="596"/>
      <c r="N152" s="596"/>
      <c r="O152" s="596"/>
      <c r="P152" s="596"/>
      <c r="Q152" s="596"/>
      <c r="R152" s="596"/>
      <c r="S152" s="596"/>
      <c r="T152" s="94">
        <f t="shared" ref="T152:T159" si="99">F152+J152</f>
        <v>0</v>
      </c>
      <c r="U152" s="577">
        <v>0</v>
      </c>
      <c r="V152" s="592"/>
    </row>
    <row r="153" spans="1:22" s="588" customFormat="1" hidden="1" x14ac:dyDescent="0.2">
      <c r="A153" s="100" t="s">
        <v>142</v>
      </c>
      <c r="B153" s="589">
        <f t="shared" si="97"/>
        <v>0</v>
      </c>
      <c r="C153" s="590"/>
      <c r="D153" s="596"/>
      <c r="E153" s="596"/>
      <c r="F153" s="596"/>
      <c r="G153" s="585"/>
      <c r="H153" s="591"/>
      <c r="I153" s="586"/>
      <c r="J153" s="61">
        <f t="shared" si="98"/>
        <v>0</v>
      </c>
      <c r="K153" s="587">
        <v>0</v>
      </c>
      <c r="L153" s="596"/>
      <c r="M153" s="596"/>
      <c r="N153" s="596"/>
      <c r="O153" s="596"/>
      <c r="P153" s="596"/>
      <c r="Q153" s="596"/>
      <c r="R153" s="596"/>
      <c r="S153" s="596"/>
      <c r="T153" s="94">
        <f t="shared" si="99"/>
        <v>0</v>
      </c>
      <c r="U153" s="577">
        <v>0</v>
      </c>
      <c r="V153" s="592"/>
    </row>
    <row r="154" spans="1:22" s="588" customFormat="1" ht="22.5" hidden="1" x14ac:dyDescent="0.2">
      <c r="A154" s="511" t="s">
        <v>202</v>
      </c>
      <c r="B154" s="589">
        <f t="shared" si="97"/>
        <v>0</v>
      </c>
      <c r="C154" s="590"/>
      <c r="D154" s="596"/>
      <c r="E154" s="596"/>
      <c r="F154" s="596"/>
      <c r="G154" s="585"/>
      <c r="H154" s="591"/>
      <c r="I154" s="586"/>
      <c r="J154" s="61">
        <f t="shared" si="98"/>
        <v>0</v>
      </c>
      <c r="K154" s="587">
        <v>0</v>
      </c>
      <c r="L154" s="596"/>
      <c r="M154" s="596"/>
      <c r="N154" s="596"/>
      <c r="O154" s="596"/>
      <c r="P154" s="596"/>
      <c r="Q154" s="596"/>
      <c r="R154" s="596"/>
      <c r="S154" s="596"/>
      <c r="T154" s="94">
        <f t="shared" si="99"/>
        <v>0</v>
      </c>
      <c r="U154" s="577">
        <v>0</v>
      </c>
      <c r="V154" s="592"/>
    </row>
    <row r="155" spans="1:22" s="588" customFormat="1" ht="22.5" hidden="1" x14ac:dyDescent="0.2">
      <c r="A155" s="100" t="s">
        <v>788</v>
      </c>
      <c r="B155" s="589">
        <f t="shared" si="97"/>
        <v>0</v>
      </c>
      <c r="C155" s="590"/>
      <c r="D155" s="596"/>
      <c r="E155" s="596"/>
      <c r="F155" s="596"/>
      <c r="G155" s="585"/>
      <c r="H155" s="591"/>
      <c r="I155" s="586"/>
      <c r="J155" s="61">
        <f t="shared" si="98"/>
        <v>0</v>
      </c>
      <c r="K155" s="587">
        <v>0</v>
      </c>
      <c r="L155" s="596"/>
      <c r="M155" s="596"/>
      <c r="N155" s="596"/>
      <c r="O155" s="596"/>
      <c r="P155" s="596"/>
      <c r="Q155" s="596"/>
      <c r="R155" s="596"/>
      <c r="S155" s="596"/>
      <c r="T155" s="94">
        <f t="shared" si="99"/>
        <v>0</v>
      </c>
      <c r="U155" s="577">
        <v>0</v>
      </c>
      <c r="V155" s="592"/>
    </row>
    <row r="156" spans="1:22" s="588" customFormat="1" ht="13.5" customHeight="1" x14ac:dyDescent="0.2">
      <c r="A156" s="70" t="s">
        <v>89</v>
      </c>
      <c r="B156" s="589">
        <f t="shared" si="97"/>
        <v>2</v>
      </c>
      <c r="C156" s="590">
        <v>2</v>
      </c>
      <c r="D156" s="596"/>
      <c r="E156" s="596"/>
      <c r="F156" s="596"/>
      <c r="G156" s="585"/>
      <c r="H156" s="591"/>
      <c r="I156" s="586"/>
      <c r="J156" s="61">
        <f t="shared" si="98"/>
        <v>2</v>
      </c>
      <c r="K156" s="587">
        <v>0</v>
      </c>
      <c r="L156" s="596"/>
      <c r="M156" s="596"/>
      <c r="N156" s="596"/>
      <c r="O156" s="596"/>
      <c r="P156" s="596"/>
      <c r="Q156" s="596">
        <v>2</v>
      </c>
      <c r="R156" s="596"/>
      <c r="S156" s="596"/>
      <c r="T156" s="94">
        <f t="shared" si="99"/>
        <v>2</v>
      </c>
      <c r="U156" s="613">
        <f t="shared" si="92"/>
        <v>1</v>
      </c>
      <c r="V156" s="592"/>
    </row>
    <row r="157" spans="1:22" s="588" customFormat="1" x14ac:dyDescent="0.2">
      <c r="A157" s="100" t="s">
        <v>177</v>
      </c>
      <c r="B157" s="589">
        <f t="shared" si="97"/>
        <v>2</v>
      </c>
      <c r="C157" s="590">
        <v>2</v>
      </c>
      <c r="D157" s="596"/>
      <c r="E157" s="596"/>
      <c r="F157" s="596">
        <v>2</v>
      </c>
      <c r="G157" s="586">
        <f t="shared" si="90"/>
        <v>1</v>
      </c>
      <c r="H157" s="591">
        <v>2</v>
      </c>
      <c r="I157" s="586">
        <f t="shared" ref="I157:I160" si="100">H157/F157</f>
        <v>1</v>
      </c>
      <c r="J157" s="61">
        <f t="shared" si="98"/>
        <v>0</v>
      </c>
      <c r="K157" s="587">
        <v>0</v>
      </c>
      <c r="L157" s="596"/>
      <c r="M157" s="596"/>
      <c r="N157" s="596"/>
      <c r="O157" s="596"/>
      <c r="P157" s="596"/>
      <c r="Q157" s="596"/>
      <c r="R157" s="596"/>
      <c r="S157" s="596"/>
      <c r="T157" s="94">
        <f t="shared" si="99"/>
        <v>2</v>
      </c>
      <c r="U157" s="613">
        <f t="shared" si="92"/>
        <v>1</v>
      </c>
      <c r="V157" s="592"/>
    </row>
    <row r="158" spans="1:22" s="588" customFormat="1" x14ac:dyDescent="0.2">
      <c r="A158" s="512" t="s">
        <v>205</v>
      </c>
      <c r="B158" s="589">
        <f t="shared" si="97"/>
        <v>1</v>
      </c>
      <c r="C158" s="590">
        <v>1</v>
      </c>
      <c r="D158" s="596"/>
      <c r="E158" s="596"/>
      <c r="F158" s="596">
        <v>1</v>
      </c>
      <c r="G158" s="586">
        <f t="shared" si="90"/>
        <v>1</v>
      </c>
      <c r="H158" s="591">
        <v>1</v>
      </c>
      <c r="I158" s="586">
        <f t="shared" si="100"/>
        <v>1</v>
      </c>
      <c r="J158" s="61">
        <f t="shared" si="98"/>
        <v>0</v>
      </c>
      <c r="K158" s="587">
        <v>0</v>
      </c>
      <c r="L158" s="596"/>
      <c r="M158" s="596"/>
      <c r="N158" s="596"/>
      <c r="O158" s="596"/>
      <c r="P158" s="596"/>
      <c r="Q158" s="596"/>
      <c r="R158" s="596"/>
      <c r="S158" s="596"/>
      <c r="T158" s="94">
        <f t="shared" si="99"/>
        <v>1</v>
      </c>
      <c r="U158" s="613">
        <f t="shared" si="92"/>
        <v>1</v>
      </c>
      <c r="V158" s="592"/>
    </row>
    <row r="159" spans="1:22" s="588" customFormat="1" ht="22.5" x14ac:dyDescent="0.2">
      <c r="A159" s="100" t="s">
        <v>206</v>
      </c>
      <c r="B159" s="589">
        <f t="shared" si="97"/>
        <v>1</v>
      </c>
      <c r="C159" s="590">
        <v>1</v>
      </c>
      <c r="D159" s="596"/>
      <c r="E159" s="596"/>
      <c r="F159" s="596">
        <v>1</v>
      </c>
      <c r="G159" s="586">
        <f t="shared" si="90"/>
        <v>1</v>
      </c>
      <c r="H159" s="591">
        <v>1</v>
      </c>
      <c r="I159" s="586">
        <f t="shared" si="100"/>
        <v>1</v>
      </c>
      <c r="J159" s="61">
        <f t="shared" si="98"/>
        <v>0</v>
      </c>
      <c r="K159" s="587">
        <v>0</v>
      </c>
      <c r="L159" s="596"/>
      <c r="M159" s="596"/>
      <c r="N159" s="596"/>
      <c r="O159" s="596"/>
      <c r="P159" s="596"/>
      <c r="Q159" s="596"/>
      <c r="R159" s="596"/>
      <c r="S159" s="596"/>
      <c r="T159" s="94">
        <f t="shared" si="99"/>
        <v>1</v>
      </c>
      <c r="U159" s="613">
        <f t="shared" si="92"/>
        <v>1</v>
      </c>
      <c r="V159" s="592"/>
    </row>
    <row r="160" spans="1:22" s="588" customFormat="1" x14ac:dyDescent="0.2">
      <c r="A160" s="604" t="s">
        <v>207</v>
      </c>
      <c r="B160" s="602">
        <f>SUM(B161:B166)</f>
        <v>5</v>
      </c>
      <c r="C160" s="602">
        <f>SUM(C161:C166)</f>
        <v>5</v>
      </c>
      <c r="D160" s="602">
        <f t="shared" ref="D160:V160" si="101">SUM(D161:D166)</f>
        <v>0</v>
      </c>
      <c r="E160" s="602">
        <f t="shared" si="101"/>
        <v>0</v>
      </c>
      <c r="F160" s="602">
        <f t="shared" si="101"/>
        <v>3</v>
      </c>
      <c r="G160" s="585">
        <f t="shared" si="90"/>
        <v>0.6</v>
      </c>
      <c r="H160" s="602">
        <f t="shared" si="101"/>
        <v>3</v>
      </c>
      <c r="I160" s="586">
        <f t="shared" si="100"/>
        <v>1</v>
      </c>
      <c r="J160" s="602">
        <f t="shared" si="101"/>
        <v>2</v>
      </c>
      <c r="K160" s="587">
        <f t="shared" si="95"/>
        <v>0.4</v>
      </c>
      <c r="L160" s="602">
        <f t="shared" si="101"/>
        <v>0</v>
      </c>
      <c r="M160" s="602">
        <f t="shared" si="101"/>
        <v>0</v>
      </c>
      <c r="N160" s="602">
        <f t="shared" si="101"/>
        <v>0</v>
      </c>
      <c r="O160" s="602">
        <f t="shared" si="101"/>
        <v>0</v>
      </c>
      <c r="P160" s="602">
        <f t="shared" si="101"/>
        <v>0</v>
      </c>
      <c r="Q160" s="602">
        <f t="shared" si="101"/>
        <v>1</v>
      </c>
      <c r="R160" s="602">
        <f t="shared" si="101"/>
        <v>0</v>
      </c>
      <c r="S160" s="602">
        <f t="shared" si="101"/>
        <v>1</v>
      </c>
      <c r="T160" s="602">
        <f t="shared" si="101"/>
        <v>5</v>
      </c>
      <c r="U160" s="613">
        <f t="shared" si="92"/>
        <v>1</v>
      </c>
      <c r="V160" s="602">
        <f t="shared" si="101"/>
        <v>0</v>
      </c>
    </row>
    <row r="161" spans="1:22" s="588" customFormat="1" hidden="1" x14ac:dyDescent="0.2">
      <c r="A161" s="514" t="s">
        <v>208</v>
      </c>
      <c r="B161" s="589">
        <f t="shared" ref="B161:B166" si="102">C161+E161</f>
        <v>0</v>
      </c>
      <c r="C161" s="590"/>
      <c r="D161" s="116"/>
      <c r="E161" s="116"/>
      <c r="F161" s="116"/>
      <c r="G161" s="585"/>
      <c r="H161" s="591"/>
      <c r="I161" s="586"/>
      <c r="J161" s="61">
        <f t="shared" ref="J161:J166" si="103">SUM(L161:S161)</f>
        <v>0</v>
      </c>
      <c r="K161" s="587">
        <v>0</v>
      </c>
      <c r="L161" s="116"/>
      <c r="M161" s="116"/>
      <c r="N161" s="116"/>
      <c r="O161" s="116"/>
      <c r="P161" s="116"/>
      <c r="Q161" s="116"/>
      <c r="R161" s="116"/>
      <c r="S161" s="116"/>
      <c r="T161" s="94">
        <f t="shared" ref="T161:T166" si="104">F161+J161</f>
        <v>0</v>
      </c>
      <c r="U161" s="577">
        <v>0</v>
      </c>
      <c r="V161" s="592"/>
    </row>
    <row r="162" spans="1:22" s="588" customFormat="1" ht="22.5" x14ac:dyDescent="0.2">
      <c r="A162" s="515" t="s">
        <v>209</v>
      </c>
      <c r="B162" s="589">
        <f t="shared" si="102"/>
        <v>2</v>
      </c>
      <c r="C162" s="590">
        <v>2</v>
      </c>
      <c r="D162" s="465"/>
      <c r="E162" s="273"/>
      <c r="F162" s="116">
        <v>2</v>
      </c>
      <c r="G162" s="586">
        <f t="shared" si="90"/>
        <v>1</v>
      </c>
      <c r="H162" s="591">
        <v>2</v>
      </c>
      <c r="I162" s="586">
        <f t="shared" si="93"/>
        <v>1</v>
      </c>
      <c r="J162" s="61">
        <f t="shared" si="103"/>
        <v>0</v>
      </c>
      <c r="K162" s="587">
        <v>0</v>
      </c>
      <c r="L162" s="116"/>
      <c r="M162" s="116"/>
      <c r="N162" s="116"/>
      <c r="O162" s="116"/>
      <c r="P162" s="116"/>
      <c r="Q162" s="116"/>
      <c r="R162" s="116"/>
      <c r="S162" s="116"/>
      <c r="T162" s="94">
        <f t="shared" si="104"/>
        <v>2</v>
      </c>
      <c r="U162" s="613">
        <f t="shared" si="92"/>
        <v>1</v>
      </c>
      <c r="V162" s="592"/>
    </row>
    <row r="163" spans="1:22" s="588" customFormat="1" ht="45" hidden="1" x14ac:dyDescent="0.2">
      <c r="A163" s="515" t="s">
        <v>210</v>
      </c>
      <c r="B163" s="589">
        <f t="shared" si="102"/>
        <v>0</v>
      </c>
      <c r="C163" s="590"/>
      <c r="D163" s="465"/>
      <c r="E163" s="273"/>
      <c r="F163" s="116"/>
      <c r="G163" s="585"/>
      <c r="H163" s="591"/>
      <c r="I163" s="586"/>
      <c r="J163" s="61">
        <f t="shared" si="103"/>
        <v>0</v>
      </c>
      <c r="K163" s="587">
        <v>0</v>
      </c>
      <c r="L163" s="116"/>
      <c r="M163" s="116"/>
      <c r="N163" s="116"/>
      <c r="O163" s="116"/>
      <c r="P163" s="116"/>
      <c r="Q163" s="116"/>
      <c r="R163" s="116"/>
      <c r="S163" s="116"/>
      <c r="T163" s="94">
        <f t="shared" si="104"/>
        <v>0</v>
      </c>
      <c r="U163" s="577">
        <v>0</v>
      </c>
      <c r="V163" s="592"/>
    </row>
    <row r="164" spans="1:22" s="588" customFormat="1" ht="45" x14ac:dyDescent="0.2">
      <c r="A164" s="515" t="s">
        <v>211</v>
      </c>
      <c r="B164" s="589">
        <f t="shared" si="102"/>
        <v>2</v>
      </c>
      <c r="C164" s="590">
        <v>2</v>
      </c>
      <c r="D164" s="465"/>
      <c r="E164" s="273"/>
      <c r="F164" s="116"/>
      <c r="G164" s="585"/>
      <c r="H164" s="591"/>
      <c r="I164" s="586"/>
      <c r="J164" s="61">
        <f t="shared" si="103"/>
        <v>2</v>
      </c>
      <c r="K164" s="594">
        <f t="shared" si="95"/>
        <v>1</v>
      </c>
      <c r="L164" s="116"/>
      <c r="M164" s="116"/>
      <c r="N164" s="116"/>
      <c r="O164" s="116"/>
      <c r="P164" s="116"/>
      <c r="Q164" s="116">
        <v>1</v>
      </c>
      <c r="R164" s="116"/>
      <c r="S164" s="116">
        <v>1</v>
      </c>
      <c r="T164" s="94">
        <f t="shared" si="104"/>
        <v>2</v>
      </c>
      <c r="U164" s="613">
        <f t="shared" si="92"/>
        <v>1</v>
      </c>
      <c r="V164" s="592"/>
    </row>
    <row r="165" spans="1:22" s="588" customFormat="1" ht="33.75" x14ac:dyDescent="0.2">
      <c r="A165" s="515" t="s">
        <v>212</v>
      </c>
      <c r="B165" s="589">
        <f t="shared" si="102"/>
        <v>1</v>
      </c>
      <c r="C165" s="590">
        <v>1</v>
      </c>
      <c r="D165" s="465"/>
      <c r="E165" s="273"/>
      <c r="F165" s="116">
        <v>1</v>
      </c>
      <c r="G165" s="586">
        <f t="shared" si="90"/>
        <v>1</v>
      </c>
      <c r="H165" s="591">
        <v>1</v>
      </c>
      <c r="I165" s="586">
        <f t="shared" ref="I165" si="105">H165/F165</f>
        <v>1</v>
      </c>
      <c r="J165" s="61">
        <f t="shared" si="103"/>
        <v>0</v>
      </c>
      <c r="K165" s="587">
        <v>0</v>
      </c>
      <c r="L165" s="116"/>
      <c r="M165" s="116"/>
      <c r="N165" s="116"/>
      <c r="O165" s="116"/>
      <c r="P165" s="116"/>
      <c r="Q165" s="116"/>
      <c r="R165" s="116"/>
      <c r="S165" s="116"/>
      <c r="T165" s="94">
        <f t="shared" si="104"/>
        <v>1</v>
      </c>
      <c r="U165" s="613">
        <f t="shared" si="92"/>
        <v>1</v>
      </c>
      <c r="V165" s="592"/>
    </row>
    <row r="166" spans="1:22" s="588" customFormat="1" ht="22.5" hidden="1" x14ac:dyDescent="0.2">
      <c r="A166" s="515" t="s">
        <v>213</v>
      </c>
      <c r="B166" s="589">
        <f t="shared" si="102"/>
        <v>0</v>
      </c>
      <c r="C166" s="590"/>
      <c r="D166" s="465"/>
      <c r="E166" s="273"/>
      <c r="F166" s="118"/>
      <c r="G166" s="585"/>
      <c r="H166" s="591"/>
      <c r="I166" s="586"/>
      <c r="J166" s="61">
        <f t="shared" si="103"/>
        <v>0</v>
      </c>
      <c r="K166" s="587">
        <v>0</v>
      </c>
      <c r="L166" s="465"/>
      <c r="M166" s="465"/>
      <c r="N166" s="465"/>
      <c r="O166" s="465"/>
      <c r="P166" s="465"/>
      <c r="Q166" s="465"/>
      <c r="R166" s="465"/>
      <c r="S166" s="465"/>
      <c r="T166" s="94">
        <f t="shared" si="104"/>
        <v>0</v>
      </c>
      <c r="U166" s="577">
        <v>0</v>
      </c>
      <c r="V166" s="592"/>
    </row>
    <row r="167" spans="1:22" s="588" customFormat="1" x14ac:dyDescent="0.2">
      <c r="A167" s="605" t="s">
        <v>214</v>
      </c>
      <c r="B167" s="123">
        <f>C167+E167</f>
        <v>1</v>
      </c>
      <c r="C167" s="606">
        <f>SUM(C168:C171)</f>
        <v>1</v>
      </c>
      <c r="D167" s="606">
        <f t="shared" ref="D167:H167" si="106">SUM(D168:D171)</f>
        <v>0</v>
      </c>
      <c r="E167" s="606">
        <f t="shared" si="106"/>
        <v>0</v>
      </c>
      <c r="F167" s="606">
        <f t="shared" si="106"/>
        <v>0</v>
      </c>
      <c r="G167" s="585">
        <f t="shared" si="90"/>
        <v>0</v>
      </c>
      <c r="H167" s="606">
        <f t="shared" si="106"/>
        <v>0</v>
      </c>
      <c r="I167" s="586">
        <v>0</v>
      </c>
      <c r="J167" s="607">
        <v>0</v>
      </c>
      <c r="K167" s="587">
        <v>0</v>
      </c>
      <c r="L167" s="606">
        <f t="shared" ref="L167:S167" si="107">SUM(L168:L171)</f>
        <v>0</v>
      </c>
      <c r="M167" s="606">
        <f t="shared" si="107"/>
        <v>0</v>
      </c>
      <c r="N167" s="606">
        <f t="shared" si="107"/>
        <v>0</v>
      </c>
      <c r="O167" s="606">
        <f t="shared" si="107"/>
        <v>0</v>
      </c>
      <c r="P167" s="606">
        <f t="shared" si="107"/>
        <v>1</v>
      </c>
      <c r="Q167" s="606">
        <f t="shared" si="107"/>
        <v>0</v>
      </c>
      <c r="R167" s="606">
        <f t="shared" si="107"/>
        <v>0</v>
      </c>
      <c r="S167" s="606">
        <f t="shared" si="107"/>
        <v>0</v>
      </c>
      <c r="T167" s="123">
        <v>1</v>
      </c>
      <c r="U167" s="579">
        <f>T167/B167</f>
        <v>1</v>
      </c>
      <c r="V167" s="123">
        <f>SUM(V168:Y171)</f>
        <v>0</v>
      </c>
    </row>
    <row r="168" spans="1:22" s="588" customFormat="1" ht="21" customHeight="1" x14ac:dyDescent="0.2">
      <c r="A168" s="516" t="s">
        <v>215</v>
      </c>
      <c r="B168" s="589">
        <f t="shared" ref="B168:B171" si="108">C168+E168</f>
        <v>1</v>
      </c>
      <c r="C168" s="590">
        <v>1</v>
      </c>
      <c r="D168" s="465"/>
      <c r="E168" s="465"/>
      <c r="F168" s="118"/>
      <c r="G168" s="585"/>
      <c r="H168" s="591"/>
      <c r="I168" s="586"/>
      <c r="J168" s="61">
        <f>SUM(L168:S168)</f>
        <v>1</v>
      </c>
      <c r="K168" s="587">
        <v>0</v>
      </c>
      <c r="L168" s="465"/>
      <c r="M168" s="465"/>
      <c r="N168" s="465"/>
      <c r="O168" s="465"/>
      <c r="P168" s="465">
        <v>1</v>
      </c>
      <c r="Q168" s="465"/>
      <c r="R168" s="465"/>
      <c r="S168" s="465"/>
      <c r="T168" s="94">
        <f>F168+J168</f>
        <v>1</v>
      </c>
      <c r="U168" s="613">
        <f t="shared" si="92"/>
        <v>1</v>
      </c>
      <c r="V168" s="592"/>
    </row>
    <row r="169" spans="1:22" s="588" customFormat="1" ht="22.5" hidden="1" x14ac:dyDescent="0.2">
      <c r="A169" s="516" t="s">
        <v>216</v>
      </c>
      <c r="B169" s="589">
        <f t="shared" si="108"/>
        <v>0</v>
      </c>
      <c r="C169" s="590"/>
      <c r="D169" s="465"/>
      <c r="E169" s="465"/>
      <c r="F169" s="118"/>
      <c r="G169" s="585"/>
      <c r="H169" s="591"/>
      <c r="I169" s="586"/>
      <c r="J169" s="61">
        <f>SUM(L169:S169)</f>
        <v>0</v>
      </c>
      <c r="K169" s="587">
        <v>0</v>
      </c>
      <c r="L169" s="465"/>
      <c r="M169" s="465"/>
      <c r="N169" s="465"/>
      <c r="O169" s="465"/>
      <c r="P169" s="465"/>
      <c r="Q169" s="465"/>
      <c r="R169" s="465"/>
      <c r="S169" s="465"/>
      <c r="T169" s="94">
        <f>F169+J169</f>
        <v>0</v>
      </c>
      <c r="U169" s="577">
        <v>0</v>
      </c>
      <c r="V169" s="592"/>
    </row>
    <row r="170" spans="1:22" s="588" customFormat="1" ht="22.5" hidden="1" x14ac:dyDescent="0.2">
      <c r="A170" s="516" t="s">
        <v>217</v>
      </c>
      <c r="B170" s="589">
        <f t="shared" si="108"/>
        <v>0</v>
      </c>
      <c r="C170" s="590"/>
      <c r="D170" s="465"/>
      <c r="E170" s="465"/>
      <c r="F170" s="118"/>
      <c r="G170" s="585"/>
      <c r="H170" s="591"/>
      <c r="I170" s="586"/>
      <c r="J170" s="61">
        <f>SUM(L170:S170)</f>
        <v>0</v>
      </c>
      <c r="K170" s="587">
        <v>0</v>
      </c>
      <c r="L170" s="465"/>
      <c r="M170" s="465"/>
      <c r="N170" s="465"/>
      <c r="O170" s="465"/>
      <c r="P170" s="465"/>
      <c r="Q170" s="465"/>
      <c r="R170" s="465"/>
      <c r="S170" s="465"/>
      <c r="T170" s="94">
        <f>F170+J170</f>
        <v>0</v>
      </c>
      <c r="U170" s="577">
        <v>0</v>
      </c>
      <c r="V170" s="592"/>
    </row>
    <row r="171" spans="1:22" s="588" customFormat="1" ht="33.75" hidden="1" x14ac:dyDescent="0.2">
      <c r="A171" s="516" t="s">
        <v>218</v>
      </c>
      <c r="B171" s="589">
        <f t="shared" si="108"/>
        <v>0</v>
      </c>
      <c r="C171" s="590"/>
      <c r="D171" s="465"/>
      <c r="E171" s="465"/>
      <c r="F171" s="118"/>
      <c r="G171" s="585"/>
      <c r="H171" s="591"/>
      <c r="I171" s="586"/>
      <c r="J171" s="61">
        <f>SUM(L171:S171)</f>
        <v>0</v>
      </c>
      <c r="K171" s="587">
        <v>0</v>
      </c>
      <c r="L171" s="465"/>
      <c r="M171" s="465"/>
      <c r="N171" s="465"/>
      <c r="O171" s="465"/>
      <c r="P171" s="465"/>
      <c r="Q171" s="465"/>
      <c r="R171" s="465"/>
      <c r="S171" s="465"/>
      <c r="T171" s="94">
        <f>F171+J171</f>
        <v>0</v>
      </c>
      <c r="U171" s="577">
        <v>0</v>
      </c>
      <c r="V171" s="592"/>
    </row>
    <row r="172" spans="1:22" x14ac:dyDescent="0.2">
      <c r="A172" s="608"/>
      <c r="B172" s="608"/>
      <c r="C172" s="608"/>
      <c r="D172" s="608"/>
      <c r="E172" s="608"/>
      <c r="F172" s="608"/>
      <c r="G172" s="608"/>
      <c r="H172" s="609"/>
      <c r="I172" s="608"/>
      <c r="J172" s="608"/>
      <c r="K172" s="608"/>
      <c r="L172" s="608"/>
      <c r="M172" s="608"/>
      <c r="N172" s="608"/>
      <c r="O172" s="608"/>
      <c r="P172" s="608"/>
      <c r="Q172" s="608"/>
      <c r="R172" s="608"/>
      <c r="S172" s="608"/>
      <c r="T172" s="608"/>
      <c r="U172" s="608"/>
      <c r="V172" s="608"/>
    </row>
    <row r="173" spans="1:22" x14ac:dyDescent="0.2">
      <c r="A173" s="608"/>
      <c r="B173" s="608"/>
      <c r="C173" s="608"/>
      <c r="D173" s="608"/>
      <c r="E173" s="608"/>
      <c r="F173" s="608"/>
      <c r="G173" s="608"/>
      <c r="H173" s="609"/>
      <c r="I173" s="608"/>
      <c r="J173" s="608"/>
      <c r="K173" s="608"/>
      <c r="L173" s="608"/>
      <c r="M173" s="608"/>
      <c r="N173" s="608"/>
      <c r="O173" s="608"/>
      <c r="P173" s="608"/>
      <c r="Q173" s="608"/>
      <c r="R173" s="608"/>
      <c r="S173" s="608"/>
      <c r="T173" s="608"/>
      <c r="U173" s="608"/>
      <c r="V173" s="608"/>
    </row>
    <row r="174" spans="1:22" x14ac:dyDescent="0.2">
      <c r="A174" s="608"/>
      <c r="B174" s="608"/>
      <c r="C174" s="608"/>
      <c r="D174" s="608"/>
      <c r="E174" s="608"/>
      <c r="F174" s="608"/>
      <c r="G174" s="608"/>
      <c r="H174" s="609"/>
      <c r="I174" s="608"/>
      <c r="J174" s="608"/>
      <c r="K174" s="608"/>
      <c r="L174" s="608"/>
      <c r="M174" s="608"/>
      <c r="N174" s="608"/>
      <c r="O174" s="608"/>
      <c r="P174" s="608"/>
      <c r="Q174" s="608"/>
      <c r="R174" s="608"/>
      <c r="S174" s="608"/>
      <c r="T174" s="608"/>
      <c r="U174" s="608"/>
      <c r="V174" s="608"/>
    </row>
  </sheetData>
  <autoFilter ref="A11:V171">
    <filterColumn colId="1">
      <filters>
        <filter val="1"/>
        <filter val="2"/>
        <filter val="3"/>
        <filter val="4"/>
        <filter val="5"/>
        <filter val="58"/>
        <filter val="6"/>
        <filter val="64"/>
        <filter val="70"/>
        <filter val="76"/>
      </filters>
    </filterColumn>
  </autoFilter>
  <mergeCells count="32">
    <mergeCell ref="B2:R2"/>
    <mergeCell ref="B3:P3"/>
    <mergeCell ref="B4:P4"/>
    <mergeCell ref="A5:A10"/>
    <mergeCell ref="B5:B10"/>
    <mergeCell ref="C5:E5"/>
    <mergeCell ref="F5:I5"/>
    <mergeCell ref="J5:S6"/>
    <mergeCell ref="S7:S9"/>
    <mergeCell ref="H9:I9"/>
    <mergeCell ref="N8:N9"/>
    <mergeCell ref="O8:O9"/>
    <mergeCell ref="P8:P9"/>
    <mergeCell ref="Q8:Q9"/>
    <mergeCell ref="R8:R9"/>
    <mergeCell ref="F9:G9"/>
    <mergeCell ref="T5:U6"/>
    <mergeCell ref="V5:V9"/>
    <mergeCell ref="C6:D6"/>
    <mergeCell ref="F6:G8"/>
    <mergeCell ref="H6:I8"/>
    <mergeCell ref="C7:C10"/>
    <mergeCell ref="E7:E10"/>
    <mergeCell ref="J7:K9"/>
    <mergeCell ref="L7:O7"/>
    <mergeCell ref="P7:R7"/>
    <mergeCell ref="L10:O10"/>
    <mergeCell ref="P10:S10"/>
    <mergeCell ref="T7:U8"/>
    <mergeCell ref="D8:D10"/>
    <mergeCell ref="L8:L9"/>
    <mergeCell ref="M8:M9"/>
  </mergeCells>
  <pageMargins left="0.31496062992125984" right="0.11811023622047245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Форма 1а</vt:lpstr>
      <vt:lpstr>Форма 1 Бюджет</vt:lpstr>
      <vt:lpstr>Форма № 5 УГС все</vt:lpstr>
      <vt:lpstr>Форма № 1 НТИ, МПТИ, СПО, НПО</vt:lpstr>
      <vt:lpstr>Форма № 1 ВПО, СПО, НПО</vt:lpstr>
      <vt:lpstr>Форма4а</vt:lpstr>
      <vt:lpstr>Форма 5а</vt:lpstr>
      <vt:lpstr>Форма № 5 УГС с процентами</vt:lpstr>
      <vt:lpstr>Форма 2а</vt:lpstr>
      <vt:lpstr>Целевики УЧП</vt:lpstr>
      <vt:lpstr>По улус 2013 Целевик</vt:lpstr>
      <vt:lpstr>Форма 6а</vt:lpstr>
      <vt:lpstr>Форма 6а СПО, НПО</vt:lpstr>
      <vt:lpstr>Лист3</vt:lpstr>
      <vt:lpstr>Лист1</vt:lpstr>
      <vt:lpstr>Лист4</vt:lpstr>
      <vt:lpstr>Лист5</vt:lpstr>
      <vt:lpstr>Форма 3а</vt:lpstr>
      <vt:lpstr>Отчет Красный диплом</vt:lpstr>
      <vt:lpstr>Отчет инвалиды</vt:lpstr>
      <vt:lpstr>Отчет сирота</vt:lpstr>
    </vt:vector>
  </TitlesOfParts>
  <Company>СВФУ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ОТП</dc:creator>
  <cp:lastModifiedBy>UO-02</cp:lastModifiedBy>
  <cp:lastPrinted>2014-03-17T07:15:56Z</cp:lastPrinted>
  <dcterms:created xsi:type="dcterms:W3CDTF">2013-10-14T23:48:45Z</dcterms:created>
  <dcterms:modified xsi:type="dcterms:W3CDTF">2014-08-25T07:21:12Z</dcterms:modified>
</cp:coreProperties>
</file>